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-645" yWindow="150" windowWidth="23355" windowHeight="9375"/>
  </bookViews>
  <sheets>
    <sheet name="orçamento" sheetId="1" r:id="rId1"/>
    <sheet name="Plan2" sheetId="2" r:id="rId2"/>
  </sheets>
  <definedNames>
    <definedName name="_xlnm._FilterDatabase" localSheetId="0" hidden="1">orçamento!#REF!</definedName>
    <definedName name="_xlnm.Print_Area" localSheetId="0">orçamento!$A$2:$O$281</definedName>
    <definedName name="_xlnm.Print_Titles" localSheetId="0">orçamento!$16:$18</definedName>
  </definedNames>
  <calcPr calcId="125725"/>
</workbook>
</file>

<file path=xl/calcChain.xml><?xml version="1.0" encoding="utf-8"?>
<calcChain xmlns="http://schemas.openxmlformats.org/spreadsheetml/2006/main">
  <c r="O281" i="1"/>
  <c r="I275"/>
  <c r="J275"/>
  <c r="I276"/>
  <c r="J276"/>
  <c r="I277"/>
  <c r="J277"/>
  <c r="D275"/>
  <c r="D276"/>
  <c r="D277"/>
  <c r="N269"/>
  <c r="M269"/>
  <c r="L269"/>
  <c r="J269"/>
  <c r="I269"/>
  <c r="D269"/>
  <c r="N268"/>
  <c r="M268"/>
  <c r="L268"/>
  <c r="J268"/>
  <c r="I268"/>
  <c r="D268"/>
  <c r="N267"/>
  <c r="M267"/>
  <c r="L267"/>
  <c r="J267"/>
  <c r="I267"/>
  <c r="D267"/>
  <c r="N266"/>
  <c r="M266"/>
  <c r="L266"/>
  <c r="J266"/>
  <c r="I266"/>
  <c r="D266"/>
  <c r="N265"/>
  <c r="M265"/>
  <c r="L265"/>
  <c r="O265" s="1"/>
  <c r="J265"/>
  <c r="I265"/>
  <c r="D265"/>
  <c r="N264"/>
  <c r="M264"/>
  <c r="L264"/>
  <c r="J264"/>
  <c r="I264"/>
  <c r="I271" s="1"/>
  <c r="D264"/>
  <c r="N258"/>
  <c r="M258"/>
  <c r="L258"/>
  <c r="J258"/>
  <c r="I258"/>
  <c r="D258"/>
  <c r="N257"/>
  <c r="M257"/>
  <c r="L257"/>
  <c r="J257"/>
  <c r="I257"/>
  <c r="D257"/>
  <c r="N256"/>
  <c r="M256"/>
  <c r="L256"/>
  <c r="J256"/>
  <c r="I256"/>
  <c r="D256"/>
  <c r="N255"/>
  <c r="M255"/>
  <c r="L255"/>
  <c r="J255"/>
  <c r="I255"/>
  <c r="D255"/>
  <c r="N254"/>
  <c r="M254"/>
  <c r="L254"/>
  <c r="J254"/>
  <c r="I254"/>
  <c r="D254"/>
  <c r="N253"/>
  <c r="M253"/>
  <c r="L253"/>
  <c r="J253"/>
  <c r="I253"/>
  <c r="D253"/>
  <c r="N252"/>
  <c r="M252"/>
  <c r="L252"/>
  <c r="J252"/>
  <c r="I252"/>
  <c r="D252"/>
  <c r="N251"/>
  <c r="M251"/>
  <c r="L251"/>
  <c r="J251"/>
  <c r="I251"/>
  <c r="D251"/>
  <c r="N250"/>
  <c r="M250"/>
  <c r="L250"/>
  <c r="J250"/>
  <c r="I250"/>
  <c r="D250"/>
  <c r="N249"/>
  <c r="M249"/>
  <c r="L249"/>
  <c r="J249"/>
  <c r="I249"/>
  <c r="D249"/>
  <c r="N248"/>
  <c r="M248"/>
  <c r="L248"/>
  <c r="J248"/>
  <c r="I248"/>
  <c r="D248"/>
  <c r="N247"/>
  <c r="M247"/>
  <c r="L247"/>
  <c r="J247"/>
  <c r="I247"/>
  <c r="D247"/>
  <c r="N246"/>
  <c r="M246"/>
  <c r="L246"/>
  <c r="J246"/>
  <c r="I246"/>
  <c r="D246"/>
  <c r="N245"/>
  <c r="M245"/>
  <c r="L245"/>
  <c r="J245"/>
  <c r="I245"/>
  <c r="D245"/>
  <c r="N244"/>
  <c r="M244"/>
  <c r="L244"/>
  <c r="J244"/>
  <c r="I244"/>
  <c r="D244"/>
  <c r="N238"/>
  <c r="M238"/>
  <c r="L238"/>
  <c r="J238"/>
  <c r="I238"/>
  <c r="D238"/>
  <c r="N237"/>
  <c r="M237"/>
  <c r="L237"/>
  <c r="J237"/>
  <c r="I237"/>
  <c r="D237"/>
  <c r="N236"/>
  <c r="M236"/>
  <c r="L236"/>
  <c r="J236"/>
  <c r="I236"/>
  <c r="D236"/>
  <c r="N235"/>
  <c r="M235"/>
  <c r="L235"/>
  <c r="J235"/>
  <c r="I235"/>
  <c r="D235"/>
  <c r="N234"/>
  <c r="M234"/>
  <c r="L234"/>
  <c r="J234"/>
  <c r="I234"/>
  <c r="D234"/>
  <c r="N233"/>
  <c r="M233"/>
  <c r="L233"/>
  <c r="J233"/>
  <c r="I233"/>
  <c r="D233"/>
  <c r="N232"/>
  <c r="M232"/>
  <c r="L232"/>
  <c r="J232"/>
  <c r="I232"/>
  <c r="D232"/>
  <c r="N231"/>
  <c r="M231"/>
  <c r="L231"/>
  <c r="J231"/>
  <c r="I231"/>
  <c r="D231"/>
  <c r="N230"/>
  <c r="M230"/>
  <c r="L230"/>
  <c r="J230"/>
  <c r="I230"/>
  <c r="D230"/>
  <c r="N229"/>
  <c r="M229"/>
  <c r="L229"/>
  <c r="J229"/>
  <c r="I229"/>
  <c r="D229"/>
  <c r="N228"/>
  <c r="M228"/>
  <c r="L228"/>
  <c r="J228"/>
  <c r="I228"/>
  <c r="D228"/>
  <c r="N227"/>
  <c r="M227"/>
  <c r="L227"/>
  <c r="J227"/>
  <c r="I227"/>
  <c r="D227"/>
  <c r="N226"/>
  <c r="M226"/>
  <c r="L226"/>
  <c r="J226"/>
  <c r="I226"/>
  <c r="D226"/>
  <c r="N225"/>
  <c r="M225"/>
  <c r="L225"/>
  <c r="J225"/>
  <c r="I225"/>
  <c r="D225"/>
  <c r="N219"/>
  <c r="M219"/>
  <c r="L219"/>
  <c r="J219"/>
  <c r="I219"/>
  <c r="D219"/>
  <c r="N218"/>
  <c r="M218"/>
  <c r="L218"/>
  <c r="J218"/>
  <c r="I218"/>
  <c r="D218"/>
  <c r="N217"/>
  <c r="M217"/>
  <c r="L217"/>
  <c r="J217"/>
  <c r="I217"/>
  <c r="D217"/>
  <c r="N216"/>
  <c r="M216"/>
  <c r="L216"/>
  <c r="J216"/>
  <c r="I216"/>
  <c r="D216"/>
  <c r="N215"/>
  <c r="M215"/>
  <c r="L215"/>
  <c r="J215"/>
  <c r="I215"/>
  <c r="D215"/>
  <c r="N214"/>
  <c r="M214"/>
  <c r="L214"/>
  <c r="J214"/>
  <c r="I214"/>
  <c r="D214"/>
  <c r="N213"/>
  <c r="M213"/>
  <c r="L213"/>
  <c r="J213"/>
  <c r="I213"/>
  <c r="D213"/>
  <c r="N212"/>
  <c r="M212"/>
  <c r="L212"/>
  <c r="J212"/>
  <c r="I212"/>
  <c r="D212"/>
  <c r="N211"/>
  <c r="M211"/>
  <c r="L211"/>
  <c r="J211"/>
  <c r="I211"/>
  <c r="D211"/>
  <c r="N205"/>
  <c r="M205"/>
  <c r="L205"/>
  <c r="J205"/>
  <c r="I205"/>
  <c r="D205"/>
  <c r="N204"/>
  <c r="M204"/>
  <c r="L204"/>
  <c r="J204"/>
  <c r="I204"/>
  <c r="D204"/>
  <c r="N203"/>
  <c r="M203"/>
  <c r="L203"/>
  <c r="J203"/>
  <c r="I203"/>
  <c r="D203"/>
  <c r="N202"/>
  <c r="M202"/>
  <c r="L202"/>
  <c r="J202"/>
  <c r="I202"/>
  <c r="D202"/>
  <c r="N201"/>
  <c r="M201"/>
  <c r="L201"/>
  <c r="J201"/>
  <c r="I201"/>
  <c r="D201"/>
  <c r="N200"/>
  <c r="M200"/>
  <c r="L200"/>
  <c r="J200"/>
  <c r="I200"/>
  <c r="D200"/>
  <c r="N199"/>
  <c r="M199"/>
  <c r="L199"/>
  <c r="J199"/>
  <c r="I199"/>
  <c r="D199"/>
  <c r="N198"/>
  <c r="M198"/>
  <c r="L198"/>
  <c r="J198"/>
  <c r="I198"/>
  <c r="D198"/>
  <c r="N197"/>
  <c r="M197"/>
  <c r="L197"/>
  <c r="J197"/>
  <c r="I197"/>
  <c r="D197"/>
  <c r="N196"/>
  <c r="M196"/>
  <c r="L196"/>
  <c r="J196"/>
  <c r="I196"/>
  <c r="D196"/>
  <c r="N195"/>
  <c r="M195"/>
  <c r="L195"/>
  <c r="J195"/>
  <c r="I195"/>
  <c r="D195"/>
  <c r="N194"/>
  <c r="M194"/>
  <c r="L194"/>
  <c r="J194"/>
  <c r="I194"/>
  <c r="D194"/>
  <c r="N193"/>
  <c r="M193"/>
  <c r="L193"/>
  <c r="J193"/>
  <c r="I193"/>
  <c r="D193"/>
  <c r="N192"/>
  <c r="M192"/>
  <c r="L192"/>
  <c r="J192"/>
  <c r="I192"/>
  <c r="D192"/>
  <c r="N191"/>
  <c r="M191"/>
  <c r="L191"/>
  <c r="J191"/>
  <c r="I191"/>
  <c r="D191"/>
  <c r="N190"/>
  <c r="M190"/>
  <c r="L190"/>
  <c r="J190"/>
  <c r="I190"/>
  <c r="D190"/>
  <c r="N189"/>
  <c r="M189"/>
  <c r="L189"/>
  <c r="J189"/>
  <c r="I189"/>
  <c r="D189"/>
  <c r="N188"/>
  <c r="M188"/>
  <c r="L188"/>
  <c r="J188"/>
  <c r="I188"/>
  <c r="D188"/>
  <c r="N187"/>
  <c r="M187"/>
  <c r="L187"/>
  <c r="J187"/>
  <c r="I187"/>
  <c r="D187"/>
  <c r="N186"/>
  <c r="M186"/>
  <c r="L186"/>
  <c r="J186"/>
  <c r="I186"/>
  <c r="D186"/>
  <c r="N180"/>
  <c r="M180"/>
  <c r="L180"/>
  <c r="J180"/>
  <c r="I180"/>
  <c r="D180"/>
  <c r="N179"/>
  <c r="M179"/>
  <c r="L179"/>
  <c r="J179"/>
  <c r="I179"/>
  <c r="D179"/>
  <c r="N178"/>
  <c r="M178"/>
  <c r="L178"/>
  <c r="J178"/>
  <c r="I178"/>
  <c r="D178"/>
  <c r="N177"/>
  <c r="M177"/>
  <c r="L177"/>
  <c r="J177"/>
  <c r="I177"/>
  <c r="D177"/>
  <c r="N176"/>
  <c r="M176"/>
  <c r="L176"/>
  <c r="J176"/>
  <c r="I176"/>
  <c r="D176"/>
  <c r="N175"/>
  <c r="M175"/>
  <c r="L175"/>
  <c r="J175"/>
  <c r="I175"/>
  <c r="D175"/>
  <c r="N174"/>
  <c r="M174"/>
  <c r="L174"/>
  <c r="J174"/>
  <c r="I174"/>
  <c r="D174"/>
  <c r="N173"/>
  <c r="M173"/>
  <c r="L173"/>
  <c r="J173"/>
  <c r="I173"/>
  <c r="D173"/>
  <c r="N172"/>
  <c r="M172"/>
  <c r="L172"/>
  <c r="J172"/>
  <c r="I172"/>
  <c r="D172"/>
  <c r="N171"/>
  <c r="M171"/>
  <c r="L171"/>
  <c r="J171"/>
  <c r="I171"/>
  <c r="D171"/>
  <c r="N170"/>
  <c r="M170"/>
  <c r="L170"/>
  <c r="J170"/>
  <c r="I170"/>
  <c r="D170"/>
  <c r="N169"/>
  <c r="M169"/>
  <c r="L169"/>
  <c r="J169"/>
  <c r="I169"/>
  <c r="D169"/>
  <c r="N168"/>
  <c r="M168"/>
  <c r="L168"/>
  <c r="J168"/>
  <c r="I168"/>
  <c r="D168"/>
  <c r="N167"/>
  <c r="M167"/>
  <c r="L167"/>
  <c r="J167"/>
  <c r="I167"/>
  <c r="D167"/>
  <c r="N166"/>
  <c r="M166"/>
  <c r="L166"/>
  <c r="J166"/>
  <c r="I166"/>
  <c r="D166"/>
  <c r="N165"/>
  <c r="M165"/>
  <c r="L165"/>
  <c r="J165"/>
  <c r="I165"/>
  <c r="D165"/>
  <c r="N164"/>
  <c r="M164"/>
  <c r="L164"/>
  <c r="J164"/>
  <c r="I164"/>
  <c r="D164"/>
  <c r="N163"/>
  <c r="M163"/>
  <c r="L163"/>
  <c r="J163"/>
  <c r="I163"/>
  <c r="D163"/>
  <c r="N162"/>
  <c r="M162"/>
  <c r="L162"/>
  <c r="J162"/>
  <c r="I162"/>
  <c r="D162"/>
  <c r="N161"/>
  <c r="M161"/>
  <c r="L161"/>
  <c r="J161"/>
  <c r="I161"/>
  <c r="D161"/>
  <c r="N160"/>
  <c r="M160"/>
  <c r="L160"/>
  <c r="J160"/>
  <c r="I160"/>
  <c r="D160"/>
  <c r="N159"/>
  <c r="M159"/>
  <c r="L159"/>
  <c r="J159"/>
  <c r="I159"/>
  <c r="D159"/>
  <c r="N158"/>
  <c r="M158"/>
  <c r="L158"/>
  <c r="J158"/>
  <c r="I158"/>
  <c r="D158"/>
  <c r="N152"/>
  <c r="M152"/>
  <c r="L152"/>
  <c r="J152"/>
  <c r="I152"/>
  <c r="D152"/>
  <c r="N151"/>
  <c r="M151"/>
  <c r="L151"/>
  <c r="J151"/>
  <c r="I151"/>
  <c r="D151"/>
  <c r="N150"/>
  <c r="M150"/>
  <c r="L150"/>
  <c r="J150"/>
  <c r="I150"/>
  <c r="D150"/>
  <c r="N149"/>
  <c r="M149"/>
  <c r="L149"/>
  <c r="J149"/>
  <c r="I149"/>
  <c r="D149"/>
  <c r="N148"/>
  <c r="M148"/>
  <c r="L148"/>
  <c r="J148"/>
  <c r="I148"/>
  <c r="D148"/>
  <c r="N147"/>
  <c r="M147"/>
  <c r="L147"/>
  <c r="J147"/>
  <c r="I147"/>
  <c r="D147"/>
  <c r="N146"/>
  <c r="M146"/>
  <c r="L146"/>
  <c r="J146"/>
  <c r="I146"/>
  <c r="D146"/>
  <c r="N145"/>
  <c r="M145"/>
  <c r="L145"/>
  <c r="J145"/>
  <c r="I145"/>
  <c r="D145"/>
  <c r="N144"/>
  <c r="M144"/>
  <c r="L144"/>
  <c r="J144"/>
  <c r="I144"/>
  <c r="D144"/>
  <c r="N143"/>
  <c r="M143"/>
  <c r="L143"/>
  <c r="J143"/>
  <c r="I143"/>
  <c r="D143"/>
  <c r="N142"/>
  <c r="M142"/>
  <c r="L142"/>
  <c r="J142"/>
  <c r="I142"/>
  <c r="D142"/>
  <c r="N141"/>
  <c r="M141"/>
  <c r="L141"/>
  <c r="J141"/>
  <c r="I141"/>
  <c r="D141"/>
  <c r="N140"/>
  <c r="M140"/>
  <c r="L140"/>
  <c r="J140"/>
  <c r="I140"/>
  <c r="D140"/>
  <c r="N139"/>
  <c r="M139"/>
  <c r="L139"/>
  <c r="J139"/>
  <c r="I139"/>
  <c r="D139"/>
  <c r="N138"/>
  <c r="M138"/>
  <c r="L138"/>
  <c r="J138"/>
  <c r="I138"/>
  <c r="D138"/>
  <c r="N137"/>
  <c r="M137"/>
  <c r="L137"/>
  <c r="J137"/>
  <c r="I137"/>
  <c r="D137"/>
  <c r="N136"/>
  <c r="M136"/>
  <c r="L136"/>
  <c r="J136"/>
  <c r="I136"/>
  <c r="D136"/>
  <c r="N135"/>
  <c r="M135"/>
  <c r="L135"/>
  <c r="J135"/>
  <c r="I135"/>
  <c r="D135"/>
  <c r="N134"/>
  <c r="M134"/>
  <c r="L134"/>
  <c r="J134"/>
  <c r="I134"/>
  <c r="D134"/>
  <c r="N133"/>
  <c r="M133"/>
  <c r="L133"/>
  <c r="J133"/>
  <c r="I133"/>
  <c r="D133"/>
  <c r="N132"/>
  <c r="M132"/>
  <c r="L132"/>
  <c r="J132"/>
  <c r="I132"/>
  <c r="D132"/>
  <c r="N131"/>
  <c r="M131"/>
  <c r="L131"/>
  <c r="J131"/>
  <c r="I131"/>
  <c r="D131"/>
  <c r="N130"/>
  <c r="M130"/>
  <c r="L130"/>
  <c r="J130"/>
  <c r="I130"/>
  <c r="D130"/>
  <c r="N124"/>
  <c r="M124"/>
  <c r="L124"/>
  <c r="J124"/>
  <c r="I124"/>
  <c r="D124"/>
  <c r="N123"/>
  <c r="M123"/>
  <c r="L123"/>
  <c r="J123"/>
  <c r="I123"/>
  <c r="D123"/>
  <c r="N122"/>
  <c r="M122"/>
  <c r="L122"/>
  <c r="J122"/>
  <c r="I122"/>
  <c r="D122"/>
  <c r="N121"/>
  <c r="M121"/>
  <c r="L121"/>
  <c r="J121"/>
  <c r="I121"/>
  <c r="D121"/>
  <c r="N120"/>
  <c r="M120"/>
  <c r="L120"/>
  <c r="J120"/>
  <c r="I120"/>
  <c r="D120"/>
  <c r="N119"/>
  <c r="M119"/>
  <c r="L119"/>
  <c r="J119"/>
  <c r="I119"/>
  <c r="D119"/>
  <c r="N118"/>
  <c r="M118"/>
  <c r="L118"/>
  <c r="J118"/>
  <c r="I118"/>
  <c r="D118"/>
  <c r="N117"/>
  <c r="M117"/>
  <c r="L117"/>
  <c r="J117"/>
  <c r="I117"/>
  <c r="D117"/>
  <c r="N116"/>
  <c r="M116"/>
  <c r="L116"/>
  <c r="J116"/>
  <c r="I116"/>
  <c r="D116"/>
  <c r="N115"/>
  <c r="M115"/>
  <c r="L115"/>
  <c r="J115"/>
  <c r="I115"/>
  <c r="D115"/>
  <c r="N114"/>
  <c r="M114"/>
  <c r="L114"/>
  <c r="J114"/>
  <c r="I114"/>
  <c r="D114"/>
  <c r="N113"/>
  <c r="M113"/>
  <c r="L113"/>
  <c r="J113"/>
  <c r="I113"/>
  <c r="D113"/>
  <c r="N112"/>
  <c r="M112"/>
  <c r="L112"/>
  <c r="J112"/>
  <c r="I112"/>
  <c r="D112"/>
  <c r="N111"/>
  <c r="M111"/>
  <c r="L111"/>
  <c r="J111"/>
  <c r="I111"/>
  <c r="D111"/>
  <c r="N110"/>
  <c r="M110"/>
  <c r="L110"/>
  <c r="J110"/>
  <c r="I110"/>
  <c r="D110"/>
  <c r="N109"/>
  <c r="M109"/>
  <c r="L109"/>
  <c r="J109"/>
  <c r="I109"/>
  <c r="D109"/>
  <c r="N108"/>
  <c r="M108"/>
  <c r="L108"/>
  <c r="J108"/>
  <c r="I108"/>
  <c r="D108"/>
  <c r="N102"/>
  <c r="M102"/>
  <c r="L102"/>
  <c r="J102"/>
  <c r="I102"/>
  <c r="D102"/>
  <c r="N101"/>
  <c r="M101"/>
  <c r="L101"/>
  <c r="J101"/>
  <c r="I101"/>
  <c r="D101"/>
  <c r="N100"/>
  <c r="M100"/>
  <c r="L100"/>
  <c r="J100"/>
  <c r="I100"/>
  <c r="D100"/>
  <c r="N99"/>
  <c r="M99"/>
  <c r="L99"/>
  <c r="J99"/>
  <c r="I99"/>
  <c r="D99"/>
  <c r="N98"/>
  <c r="M98"/>
  <c r="L98"/>
  <c r="J98"/>
  <c r="I98"/>
  <c r="D98"/>
  <c r="N97"/>
  <c r="M97"/>
  <c r="L97"/>
  <c r="J97"/>
  <c r="I97"/>
  <c r="D97"/>
  <c r="N96"/>
  <c r="M96"/>
  <c r="L96"/>
  <c r="J96"/>
  <c r="I96"/>
  <c r="D96"/>
  <c r="N95"/>
  <c r="M95"/>
  <c r="L95"/>
  <c r="J95"/>
  <c r="I95"/>
  <c r="D95"/>
  <c r="N94"/>
  <c r="M94"/>
  <c r="L94"/>
  <c r="J94"/>
  <c r="I94"/>
  <c r="D94"/>
  <c r="N93"/>
  <c r="M93"/>
  <c r="L93"/>
  <c r="J93"/>
  <c r="I93"/>
  <c r="D93"/>
  <c r="N92"/>
  <c r="M92"/>
  <c r="L92"/>
  <c r="J92"/>
  <c r="I92"/>
  <c r="D92"/>
  <c r="N86"/>
  <c r="M86"/>
  <c r="L86"/>
  <c r="J86"/>
  <c r="I86"/>
  <c r="D86"/>
  <c r="N85"/>
  <c r="M85"/>
  <c r="L85"/>
  <c r="J85"/>
  <c r="I85"/>
  <c r="D85"/>
  <c r="N84"/>
  <c r="M84"/>
  <c r="L84"/>
  <c r="J84"/>
  <c r="I84"/>
  <c r="D84"/>
  <c r="N83"/>
  <c r="M83"/>
  <c r="L83"/>
  <c r="J83"/>
  <c r="I83"/>
  <c r="D83"/>
  <c r="N82"/>
  <c r="M82"/>
  <c r="L82"/>
  <c r="J82"/>
  <c r="I82"/>
  <c r="D82"/>
  <c r="N81"/>
  <c r="M81"/>
  <c r="L81"/>
  <c r="J81"/>
  <c r="I81"/>
  <c r="D81"/>
  <c r="N80"/>
  <c r="M80"/>
  <c r="L80"/>
  <c r="J80"/>
  <c r="I80"/>
  <c r="D80"/>
  <c r="N79"/>
  <c r="M79"/>
  <c r="L79"/>
  <c r="J79"/>
  <c r="I79"/>
  <c r="D79"/>
  <c r="N78"/>
  <c r="M78"/>
  <c r="L78"/>
  <c r="J78"/>
  <c r="I78"/>
  <c r="D78"/>
  <c r="N72"/>
  <c r="M72"/>
  <c r="L72"/>
  <c r="J72"/>
  <c r="I72"/>
  <c r="D72"/>
  <c r="N71"/>
  <c r="M71"/>
  <c r="L71"/>
  <c r="J71"/>
  <c r="I71"/>
  <c r="D71"/>
  <c r="N70"/>
  <c r="M70"/>
  <c r="L70"/>
  <c r="J70"/>
  <c r="I70"/>
  <c r="D70"/>
  <c r="N69"/>
  <c r="M69"/>
  <c r="L69"/>
  <c r="J69"/>
  <c r="I69"/>
  <c r="D69"/>
  <c r="N68"/>
  <c r="M68"/>
  <c r="L68"/>
  <c r="J68"/>
  <c r="I68"/>
  <c r="D68"/>
  <c r="N67"/>
  <c r="M67"/>
  <c r="L67"/>
  <c r="J67"/>
  <c r="I67"/>
  <c r="D67"/>
  <c r="N66"/>
  <c r="M66"/>
  <c r="L66"/>
  <c r="J66"/>
  <c r="I66"/>
  <c r="D66"/>
  <c r="N65"/>
  <c r="M65"/>
  <c r="L65"/>
  <c r="J65"/>
  <c r="I65"/>
  <c r="D65"/>
  <c r="L276"/>
  <c r="M276"/>
  <c r="N276"/>
  <c r="N275"/>
  <c r="M275"/>
  <c r="L275"/>
  <c r="N277"/>
  <c r="M277"/>
  <c r="L277"/>
  <c r="N59"/>
  <c r="M59"/>
  <c r="L59"/>
  <c r="J59"/>
  <c r="I59"/>
  <c r="D59"/>
  <c r="N58"/>
  <c r="M58"/>
  <c r="L58"/>
  <c r="J58"/>
  <c r="I58"/>
  <c r="D58"/>
  <c r="N52"/>
  <c r="M52"/>
  <c r="L52"/>
  <c r="J52"/>
  <c r="I52"/>
  <c r="I54" s="1"/>
  <c r="D52"/>
  <c r="N46"/>
  <c r="M46"/>
  <c r="L46"/>
  <c r="J46"/>
  <c r="I46"/>
  <c r="D46"/>
  <c r="N45"/>
  <c r="M45"/>
  <c r="L45"/>
  <c r="J45"/>
  <c r="I45"/>
  <c r="D45"/>
  <c r="N44"/>
  <c r="M44"/>
  <c r="L44"/>
  <c r="J44"/>
  <c r="I44"/>
  <c r="D44"/>
  <c r="N43"/>
  <c r="M43"/>
  <c r="L43"/>
  <c r="J43"/>
  <c r="I43"/>
  <c r="D43"/>
  <c r="N42"/>
  <c r="M42"/>
  <c r="L42"/>
  <c r="J42"/>
  <c r="I42"/>
  <c r="D42"/>
  <c r="N41"/>
  <c r="M41"/>
  <c r="L41"/>
  <c r="J41"/>
  <c r="I41"/>
  <c r="D41"/>
  <c r="N40"/>
  <c r="M40"/>
  <c r="L40"/>
  <c r="J40"/>
  <c r="I40"/>
  <c r="D40"/>
  <c r="N39"/>
  <c r="M39"/>
  <c r="L39"/>
  <c r="J39"/>
  <c r="I39"/>
  <c r="D39"/>
  <c r="N38"/>
  <c r="M38"/>
  <c r="L38"/>
  <c r="J38"/>
  <c r="I38"/>
  <c r="D38"/>
  <c r="N37"/>
  <c r="M37"/>
  <c r="L37"/>
  <c r="J37"/>
  <c r="I37"/>
  <c r="D37"/>
  <c r="N36"/>
  <c r="M36"/>
  <c r="L36"/>
  <c r="J36"/>
  <c r="I36"/>
  <c r="D36"/>
  <c r="N35"/>
  <c r="M35"/>
  <c r="L35"/>
  <c r="J35"/>
  <c r="I35"/>
  <c r="D35"/>
  <c r="N34"/>
  <c r="M34"/>
  <c r="L34"/>
  <c r="J34"/>
  <c r="I34"/>
  <c r="D34"/>
  <c r="N28"/>
  <c r="M28"/>
  <c r="L28"/>
  <c r="J28"/>
  <c r="I28"/>
  <c r="D28"/>
  <c r="N27"/>
  <c r="M27"/>
  <c r="L27"/>
  <c r="J27"/>
  <c r="I27"/>
  <c r="D27"/>
  <c r="N21"/>
  <c r="M21"/>
  <c r="L21"/>
  <c r="L23" s="1"/>
  <c r="J21"/>
  <c r="I21"/>
  <c r="I23" s="1"/>
  <c r="D21"/>
  <c r="O269" l="1"/>
  <c r="L271"/>
  <c r="O266"/>
  <c r="O268"/>
  <c r="O267"/>
  <c r="O264"/>
  <c r="O225"/>
  <c r="O258"/>
  <c r="O252"/>
  <c r="O246"/>
  <c r="O256"/>
  <c r="O232"/>
  <c r="O226"/>
  <c r="L260"/>
  <c r="O247"/>
  <c r="O251"/>
  <c r="O248"/>
  <c r="O235"/>
  <c r="O228"/>
  <c r="O230"/>
  <c r="O238"/>
  <c r="O245"/>
  <c r="O254"/>
  <c r="O250"/>
  <c r="O227"/>
  <c r="O244"/>
  <c r="O253"/>
  <c r="O255"/>
  <c r="O257"/>
  <c r="O189"/>
  <c r="O191"/>
  <c r="O193"/>
  <c r="O197"/>
  <c r="O199"/>
  <c r="O201"/>
  <c r="O212"/>
  <c r="O249"/>
  <c r="I260"/>
  <c r="O188"/>
  <c r="O190"/>
  <c r="O192"/>
  <c r="O194"/>
  <c r="O200"/>
  <c r="O211"/>
  <c r="O213"/>
  <c r="O217"/>
  <c r="O231"/>
  <c r="O233"/>
  <c r="L240"/>
  <c r="O229"/>
  <c r="O236"/>
  <c r="O214"/>
  <c r="O216"/>
  <c r="O218"/>
  <c r="O234"/>
  <c r="O237"/>
  <c r="I240"/>
  <c r="L221"/>
  <c r="O215"/>
  <c r="O219"/>
  <c r="I221"/>
  <c r="O203"/>
  <c r="O196"/>
  <c r="O198"/>
  <c r="O202"/>
  <c r="O204"/>
  <c r="O186"/>
  <c r="O195"/>
  <c r="O205"/>
  <c r="O162"/>
  <c r="O187"/>
  <c r="L207"/>
  <c r="I207"/>
  <c r="O166"/>
  <c r="O163"/>
  <c r="O165"/>
  <c r="O118"/>
  <c r="O114"/>
  <c r="L182"/>
  <c r="O176"/>
  <c r="O164"/>
  <c r="O177"/>
  <c r="O170"/>
  <c r="O174"/>
  <c r="O178"/>
  <c r="O167"/>
  <c r="O171"/>
  <c r="O143"/>
  <c r="O161"/>
  <c r="O108"/>
  <c r="O148"/>
  <c r="O152"/>
  <c r="O169"/>
  <c r="O173"/>
  <c r="O159"/>
  <c r="O180"/>
  <c r="I126"/>
  <c r="O145"/>
  <c r="O149"/>
  <c r="O168"/>
  <c r="O172"/>
  <c r="O179"/>
  <c r="O160"/>
  <c r="O175"/>
  <c r="O158"/>
  <c r="I182"/>
  <c r="O79"/>
  <c r="O110"/>
  <c r="O112"/>
  <c r="O120"/>
  <c r="O140"/>
  <c r="O147"/>
  <c r="O133"/>
  <c r="O113"/>
  <c r="O119"/>
  <c r="O121"/>
  <c r="O123"/>
  <c r="O135"/>
  <c r="O137"/>
  <c r="O139"/>
  <c r="O141"/>
  <c r="L126"/>
  <c r="O116"/>
  <c r="I154"/>
  <c r="O132"/>
  <c r="O150"/>
  <c r="O101"/>
  <c r="O115"/>
  <c r="O117"/>
  <c r="O131"/>
  <c r="O142"/>
  <c r="O146"/>
  <c r="O111"/>
  <c r="O138"/>
  <c r="O144"/>
  <c r="O122"/>
  <c r="O124"/>
  <c r="L154"/>
  <c r="O136"/>
  <c r="O151"/>
  <c r="O134"/>
  <c r="O130"/>
  <c r="I279"/>
  <c r="O109"/>
  <c r="O98"/>
  <c r="O100"/>
  <c r="O102"/>
  <c r="L104"/>
  <c r="O96"/>
  <c r="O95"/>
  <c r="O93"/>
  <c r="O94"/>
  <c r="O99"/>
  <c r="O97"/>
  <c r="O92"/>
  <c r="I104"/>
  <c r="O78"/>
  <c r="O80"/>
  <c r="O82"/>
  <c r="O86"/>
  <c r="O65"/>
  <c r="O67"/>
  <c r="O69"/>
  <c r="O83"/>
  <c r="O68"/>
  <c r="O85"/>
  <c r="O81"/>
  <c r="L88"/>
  <c r="O84"/>
  <c r="I88"/>
  <c r="O70"/>
  <c r="O72"/>
  <c r="I74"/>
  <c r="L74"/>
  <c r="O71"/>
  <c r="L279"/>
  <c r="O66"/>
  <c r="O276"/>
  <c r="O277"/>
  <c r="O275"/>
  <c r="O59"/>
  <c r="L61"/>
  <c r="O58"/>
  <c r="I61"/>
  <c r="O40"/>
  <c r="O42"/>
  <c r="O44"/>
  <c r="O46"/>
  <c r="O35"/>
  <c r="O52"/>
  <c r="O54" s="1"/>
  <c r="O41"/>
  <c r="O43"/>
  <c r="O45"/>
  <c r="O36"/>
  <c r="L54"/>
  <c r="O38"/>
  <c r="O34"/>
  <c r="L48"/>
  <c r="I30"/>
  <c r="O37"/>
  <c r="O39"/>
  <c r="I48"/>
  <c r="L30"/>
  <c r="L281" s="1"/>
  <c r="O28"/>
  <c r="O27"/>
  <c r="O21"/>
  <c r="O23" s="1"/>
  <c r="I281" l="1"/>
  <c r="O271"/>
  <c r="O260"/>
  <c r="O221"/>
  <c r="O240"/>
  <c r="O207"/>
  <c r="O126"/>
  <c r="O182"/>
  <c r="O154"/>
  <c r="O279"/>
  <c r="O104"/>
  <c r="O88"/>
  <c r="O74"/>
  <c r="O61"/>
  <c r="O30"/>
  <c r="O48"/>
  <c r="R18" l="1"/>
</calcChain>
</file>

<file path=xl/sharedStrings.xml><?xml version="1.0" encoding="utf-8"?>
<sst xmlns="http://schemas.openxmlformats.org/spreadsheetml/2006/main" count="967" uniqueCount="578">
  <si>
    <t>Cliente: MINISTÉRIO PÚBLICO - PGJ</t>
  </si>
  <si>
    <t>Item</t>
  </si>
  <si>
    <t>Descrição</t>
  </si>
  <si>
    <t>Un</t>
  </si>
  <si>
    <t>Quant.</t>
  </si>
  <si>
    <t>Preço Unit.</t>
  </si>
  <si>
    <t>Preço Total</t>
  </si>
  <si>
    <t>Fonte de Referência</t>
  </si>
  <si>
    <t>Código de Referência</t>
  </si>
  <si>
    <t>Data de Referência</t>
  </si>
  <si>
    <t>Total UNITÁRIO</t>
  </si>
  <si>
    <t>Total GERAL</t>
  </si>
  <si>
    <t>Data Base:</t>
  </si>
  <si>
    <t>TIPO</t>
  </si>
  <si>
    <t>SINAPI</t>
  </si>
  <si>
    <t>FRANARIN</t>
  </si>
  <si>
    <t>COTAÇÃO</t>
  </si>
  <si>
    <t>1.</t>
  </si>
  <si>
    <t>Total do Grupo</t>
  </si>
  <si>
    <t>ANOTACAO/REGISTRO DE RESPONSAB TECNICA - ART/RRT DE EXECUCAO</t>
  </si>
  <si>
    <t>MOBILIZAÇÃO DA OBRA</t>
  </si>
  <si>
    <t>2.</t>
  </si>
  <si>
    <t>SERVIÇOS TÉCNICOS E DESPESAS DIVERSAS</t>
  </si>
  <si>
    <t>MOBILIZAÇAO DA OBRA</t>
  </si>
  <si>
    <t>2.1</t>
  </si>
  <si>
    <t>UN</t>
  </si>
  <si>
    <t>CJ</t>
  </si>
  <si>
    <t>MS</t>
  </si>
  <si>
    <t>LIMPEZA PERMANENTE DA OBRA E TRANSPORTES INTERNOS</t>
  </si>
  <si>
    <t>1.1</t>
  </si>
  <si>
    <t>2.2</t>
  </si>
  <si>
    <t>Material com BDI</t>
  </si>
  <si>
    <t>Mão-de-Obra com BDI</t>
  </si>
  <si>
    <t>BDI (%)</t>
  </si>
  <si>
    <t>BDI de Referência:</t>
  </si>
  <si>
    <t>BDI Reduzido:</t>
  </si>
  <si>
    <t>Encargos Sociais:</t>
  </si>
  <si>
    <t>ORÇAMENTO RESUMIDO NÃO DESONERADO</t>
  </si>
  <si>
    <t>2164</t>
  </si>
  <si>
    <t>27801</t>
  </si>
  <si>
    <t>PLACA DE OBRA-PINTADA/FIXADA ESTRUTURA DE MADEIRA</t>
  </si>
  <si>
    <t>24112</t>
  </si>
  <si>
    <t>DEPOSITO CHAPAS COMPENSADO SEM FORRO COM ASSOALHO</t>
  </si>
  <si>
    <t>25301</t>
  </si>
  <si>
    <t>INSTALACAO PROVISORIA UNIDADE SANITARIA - 5,0M2</t>
  </si>
  <si>
    <t>1324</t>
  </si>
  <si>
    <t>BAIAS EM MADEIRA P/SEPARACAO DE RESIDUOS CLASSES A/B</t>
  </si>
  <si>
    <t>ANDAIME METALICO TUBULAR TIPO TORRE - LOCAÇAO MENSAL</t>
  </si>
  <si>
    <t>1493</t>
  </si>
  <si>
    <t>MONTAGEM E DESMONTAGEM DE ANDAIME TUBULAR TIPO TORRE</t>
  </si>
  <si>
    <t>ANDAIME SUSPENSO TIPO JAU (BALANCIM) - LOCAÇAO MENSAL</t>
  </si>
  <si>
    <t>PROJETO/ART DE INSTALAÇÃO ANDAIME SUSP. TIPO JAU (BALANCIM)</t>
  </si>
  <si>
    <t>MONTAGEM INICIAL BALANCIM C/TRANSPORTE EQUIPAMENTO</t>
  </si>
  <si>
    <t>DESMONTAGEM FINAL BALANCIM C/TRANSPORTE EQUIPAMENTO</t>
  </si>
  <si>
    <t>2101</t>
  </si>
  <si>
    <t>SINALIZAÇAO COM FITA FIXADA EM CONE PLASTICO</t>
  </si>
  <si>
    <t>1373</t>
  </si>
  <si>
    <t>PROTEÇAO FACHADA C/TELA POLIETIL. S/ANDAIME TUBULAR/JAU</t>
  </si>
  <si>
    <t>GUINCHO DE COLUNA COM CAÇAMBA - LOCAÇAO</t>
  </si>
  <si>
    <t>2170</t>
  </si>
  <si>
    <t>ADMINISTRAÇAO LOCAL DA OBRA</t>
  </si>
  <si>
    <t>62470</t>
  </si>
  <si>
    <t>ALVENARIA ECKERT 2X10,TIJ.MACICO</t>
  </si>
  <si>
    <t>2099</t>
  </si>
  <si>
    <t>PAINEL GESSO ACARTONADO 1 FACE SIMPLES COM GUIA SIMPLES</t>
  </si>
  <si>
    <t>1313</t>
  </si>
  <si>
    <t>PROTEÇÃO COBERTURA C/LONA PLÁSTICA</t>
  </si>
  <si>
    <t>22186</t>
  </si>
  <si>
    <t>DEMOLICAO DE COBERTURA COM TELHAS FIBROCIMENTO</t>
  </si>
  <si>
    <t>2213</t>
  </si>
  <si>
    <t>REMOÇÃO ELEMENTOS DE FUNILARIA SEM REAPROVEITAMENTO</t>
  </si>
  <si>
    <t>1261MP</t>
  </si>
  <si>
    <t>COBERTURA C/TELHA TERMOACUSTICA ALUZINCO E=0,50MM</t>
  </si>
  <si>
    <t>1259MP</t>
  </si>
  <si>
    <t>CALHA ALUZINCO E=0,50MM CORTE 80</t>
  </si>
  <si>
    <t>1260MP</t>
  </si>
  <si>
    <t>ALGEROZ/RUFO/SOBRECALHA ALUZINCO E=0,50MM CORTE MEDIO 28</t>
  </si>
  <si>
    <t>1262MP</t>
  </si>
  <si>
    <t>CAPEAMENTO ALUZINCO E=0,50MM CORTE MEDIO 45</t>
  </si>
  <si>
    <t>1210</t>
  </si>
  <si>
    <t>GRELHA FLEXÍVEL PVC /TUBO QUEDA PLUVIAL (RALO ABACAXI)</t>
  </si>
  <si>
    <t>22161</t>
  </si>
  <si>
    <t>DEMOLICAO DE REVESTIMENTO COM ARGAMASSA</t>
  </si>
  <si>
    <t>1272</t>
  </si>
  <si>
    <t>REBOCO C/ARGAMASSA RECUPERACAO ANTIUMIDADE E=15MM</t>
  </si>
  <si>
    <t>1133</t>
  </si>
  <si>
    <t>DEMOLIÇAO DE IMPERMEABILIZAÇAO C/PROTEÇAO MECANICA</t>
  </si>
  <si>
    <t>1080</t>
  </si>
  <si>
    <t>REGULARIZAÇAO DE BASE P/MANTA ASFALTICA CI-AR 1:5 E=1,5CM</t>
  </si>
  <si>
    <t>81305</t>
  </si>
  <si>
    <t>IMPERMEABILIZACAO C/MANTA ASFALTICA E=4MM</t>
  </si>
  <si>
    <t>2221</t>
  </si>
  <si>
    <t>TESTE DE ESTANQUEIDADE PARA IMPERMEABILIZAÇÃO</t>
  </si>
  <si>
    <t>2207</t>
  </si>
  <si>
    <t>PROTEÇAO MECANICA S/IMPERMEABILIZAÇAO ARG.CI-AR 1:3 - 4CM</t>
  </si>
  <si>
    <t>2327</t>
  </si>
  <si>
    <t>PREPARAÇAO DE BASE P/APLICAÇAO DE VEDAPREN</t>
  </si>
  <si>
    <t>1220</t>
  </si>
  <si>
    <t>IMPERMEABILIZAÇAO COM VEDAPREN BRANCO 6 DEMAOS</t>
  </si>
  <si>
    <t>22133</t>
  </si>
  <si>
    <t>DEMOLICAO DE PISOS/SOLEIRAS BASALTO LUSTRADO</t>
  </si>
  <si>
    <t>2319</t>
  </si>
  <si>
    <t>REMOÇAO DE RODAPÉS SEM REAPROVEITAMENTO</t>
  </si>
  <si>
    <t>1316</t>
  </si>
  <si>
    <t>REMOÇAO DE RODAPE COM REAPROVEITAMENTO</t>
  </si>
  <si>
    <t>1318</t>
  </si>
  <si>
    <t>RECOLOCACAO DE RODAPE</t>
  </si>
  <si>
    <t>1347</t>
  </si>
  <si>
    <t>ENCHIMENTO PISO C/ARGAMASSA CIM-AR 1:4 - 4CM</t>
  </si>
  <si>
    <t>2302</t>
  </si>
  <si>
    <t>1456</t>
  </si>
  <si>
    <t>SOLEIRA CERAMICA 15CM-ARG.CI-CAL-AR 1:0,5:5</t>
  </si>
  <si>
    <t>2119</t>
  </si>
  <si>
    <t>REMOÇAO/RECOLOCAÇAO PISO BASALTO LUSTRADO-ARG.CI-AR 1:4-5CM</t>
  </si>
  <si>
    <t>1454</t>
  </si>
  <si>
    <t>SOLEIRA BASALTO LUSTRADO 25CM-ARG.CI-AR 1:4-5CM</t>
  </si>
  <si>
    <t>1236</t>
  </si>
  <si>
    <t>REJUNTAMENTO DE PISO DE BASALTO LUSTRADO</t>
  </si>
  <si>
    <t>1452</t>
  </si>
  <si>
    <t>RODAPE BOLEADO LAMINADO MADEIRA</t>
  </si>
  <si>
    <t>2228</t>
  </si>
  <si>
    <t>DEMOLIÇAO DE REVESTIMENTO CERAMICO SEM REAPROVEITAMENTO</t>
  </si>
  <si>
    <t>1458</t>
  </si>
  <si>
    <t>CHAPISCO CI-AR 1:3-5MM PREPARO E APLICAÇAO</t>
  </si>
  <si>
    <t>101032</t>
  </si>
  <si>
    <t>EMBOCO ÁSPERO P/PLAQUETA CI-AR 1:4-15MM-C/IMPERMEABILIZANTE</t>
  </si>
  <si>
    <t>1463</t>
  </si>
  <si>
    <t>MASSA UNICA EXTERNA ARG.MISTA 1:2:8 CI-CAL-AR 20MM-C/IMPERM</t>
  </si>
  <si>
    <t>2226</t>
  </si>
  <si>
    <t>1256</t>
  </si>
  <si>
    <t>CORREÇAO DE FISSURAS INTERNAS C/MULTIMASSA TAPA-TUDO</t>
  </si>
  <si>
    <t>2325</t>
  </si>
  <si>
    <t>CORREÇAO DE FISSURAS INTERNAS C/TELA ADESIVA DE POLIESTER</t>
  </si>
  <si>
    <t>2326</t>
  </si>
  <si>
    <t>GRAMPEAMENTO CORRETIVO DE FISSURAS ACENTUADAS</t>
  </si>
  <si>
    <t>2086</t>
  </si>
  <si>
    <t>AZULEJO BRANCO AC A PRUMO C/COLA 30X40CM-INCL.REJUNTE</t>
  </si>
  <si>
    <t>2230</t>
  </si>
  <si>
    <t>PROSPECÇAO DE SOM CAVO FACHADAS C/PLAQUETAS</t>
  </si>
  <si>
    <t>2232</t>
  </si>
  <si>
    <t>COLOCAÇAO DE PLAQUETAS CERAMICAS 10X10CM</t>
  </si>
  <si>
    <t>1467</t>
  </si>
  <si>
    <t>PLAQUETA 10X10 EM FACHADA C/COLA-INCL.REJUNTE/LIMPEZA</t>
  </si>
  <si>
    <t>1491</t>
  </si>
  <si>
    <t>LIMPEZA E REJUNTAMENTO DE REVESTIMENTO DE PLAQUETAS</t>
  </si>
  <si>
    <t>2133</t>
  </si>
  <si>
    <t>1252</t>
  </si>
  <si>
    <t>PEITORIL DE BASALTO LUSTRADO 15CM</t>
  </si>
  <si>
    <t>10.</t>
  </si>
  <si>
    <t>1974</t>
  </si>
  <si>
    <t>REMOÇAO DE ESQUADRIAS DE MADEIRA S/REAPROV.</t>
  </si>
  <si>
    <t>REMOÇAO DE RODAMEIO SEM REAPROVEITAMENTO</t>
  </si>
  <si>
    <t>REMOÇAO DE RODAMEIO COM REAPROVEITAMENTO</t>
  </si>
  <si>
    <t>1322</t>
  </si>
  <si>
    <t>RECOLOCACAO DE RODAMEIO</t>
  </si>
  <si>
    <t>9144</t>
  </si>
  <si>
    <t>PORTA PRONTA LAMINADA MADEIRA LISA ABRIR 82X210</t>
  </si>
  <si>
    <t>1476</t>
  </si>
  <si>
    <t>REVISAO FERRAGENS DE ESQUADRIAS</t>
  </si>
  <si>
    <t>1973</t>
  </si>
  <si>
    <t>REMOÇAO DE ELEMENTOS METALICOS S/REAPROV.</t>
  </si>
  <si>
    <t>2239</t>
  </si>
  <si>
    <t>REMOÇAO E RECOLOCAÇAO GRADES DE FERRO EM JANELAS</t>
  </si>
  <si>
    <t>112020</t>
  </si>
  <si>
    <t>GRADE FERRO 1/2" PARA PROTECAO DE JANELA</t>
  </si>
  <si>
    <t>GRADE FERRO 1/2" P/PROTEÇAO JANELA 1,50X1,30M C/ABERTURA PIV</t>
  </si>
  <si>
    <t>1245</t>
  </si>
  <si>
    <t>PORTA FERRO METALON P/VIDRO C/GRADE 0,82X2,10M-C/FERR.</t>
  </si>
  <si>
    <t>1232</t>
  </si>
  <si>
    <t>REGULAGEM/LUBRIFICAÇAO DE PORTA PANTOGRAFICA</t>
  </si>
  <si>
    <t>1396</t>
  </si>
  <si>
    <t>REMOÇAO VEDAÇAO C/SILICONE/MASTIQUE POLIURETANO</t>
  </si>
  <si>
    <t>1500</t>
  </si>
  <si>
    <t>SUBSTITUIÇAO DE VEDAÇAO C/BORRACHA EPDM ESQUADRIAS ALUMINIO</t>
  </si>
  <si>
    <t>1216</t>
  </si>
  <si>
    <t>VEDAÇAO DE JANELAS/PTOS ELÉTRICOS C/MASTIQUE POLIURETANO</t>
  </si>
  <si>
    <t>SUBSTITUIÇAO ESCOVA VEDA-FRESTA JANELAS ALUMINIO</t>
  </si>
  <si>
    <t>1136</t>
  </si>
  <si>
    <t>SUBSTITUIÇAO DE PUXADOR DE ALUMINIO</t>
  </si>
  <si>
    <t>1421</t>
  </si>
  <si>
    <t>LIXEIRA MALHA TELA OTIS 1,00X0,60X0,60M-COLOCADA</t>
  </si>
  <si>
    <t>0132</t>
  </si>
  <si>
    <t>VIDRO PONTILHADO 4MM COLOCADO COM EPDM</t>
  </si>
  <si>
    <t>1140</t>
  </si>
  <si>
    <t>SUBSTITUIÇAO DE MOLA DE PISO PARA PORTA DE VIDRO</t>
  </si>
  <si>
    <t>1308</t>
  </si>
  <si>
    <t>SUBSTITUIÇAO PELICULA SOLAR FUME PRATA PARA VIDRO COLOCADA</t>
  </si>
  <si>
    <t>RECUPERAÇAO PUXADOR MADEIRA PORTA VIDRO TEMP. INCL. PINTURA</t>
  </si>
  <si>
    <t>147001</t>
  </si>
  <si>
    <t>FITA SINALIZAÇAO AMARELA PARA PORTA VIDRO TEMPERADO</t>
  </si>
  <si>
    <t>11.</t>
  </si>
  <si>
    <t>INSTALAÇÕES ELÉTRICAS</t>
  </si>
  <si>
    <t>170100</t>
  </si>
  <si>
    <t>ELETRODUTO CORRUGADO 1/2"</t>
  </si>
  <si>
    <t>171900</t>
  </si>
  <si>
    <t>RASGO EM ALVENARIA PARA ELETRODUTO - COM ENCHIMENTO</t>
  </si>
  <si>
    <t>2103</t>
  </si>
  <si>
    <t>INTERRUPTOR SIMPLES EMBUTIR COM PLACA 50x100mm</t>
  </si>
  <si>
    <t>2104</t>
  </si>
  <si>
    <t>INTERRUPTOR DUPLO EMBUTIR COM PLACA 50x100mm</t>
  </si>
  <si>
    <t>2106</t>
  </si>
  <si>
    <t>INTERRUPTOR PARALELO EMBUTIR COM PLACA 50x100mm</t>
  </si>
  <si>
    <t>2107</t>
  </si>
  <si>
    <t>TOMADA 2 P+T 10A EMBUTIR COM PLACA 50x100mm</t>
  </si>
  <si>
    <t>1398</t>
  </si>
  <si>
    <t>TOMADA 2 P+T 10A EMBUTIR DUPLA COM PLACA 100x100mm</t>
  </si>
  <si>
    <t>2051</t>
  </si>
  <si>
    <t>TOMADA 2 P+T 20A EMBUTIR COM CAIXA 50x100mm</t>
  </si>
  <si>
    <t>2124</t>
  </si>
  <si>
    <t>TOMADA 2 P+T 20A EMBUTIR DUPLA C/PLACA 50x100mm</t>
  </si>
  <si>
    <t>2203</t>
  </si>
  <si>
    <t>PLACA CEGA ABS 50x100mm</t>
  </si>
  <si>
    <t>2204</t>
  </si>
  <si>
    <t>PLACA CEGA ABS 100x100mm</t>
  </si>
  <si>
    <t>1981</t>
  </si>
  <si>
    <t>FIO ISOLADO 2,5 mm2 PVC 450/750V ANTICHAMA BWF</t>
  </si>
  <si>
    <t>2009</t>
  </si>
  <si>
    <t>CONECTOR RJ-45 CAT 5E DUPLO C/CAIXA 100x100mm</t>
  </si>
  <si>
    <t>1382</t>
  </si>
  <si>
    <t>IDENTIFICAÇÃO PONTO DE CABEAMENTO ESTRUTURADO E ENERGIA</t>
  </si>
  <si>
    <t>1939</t>
  </si>
  <si>
    <t>LUMINÁRIA ALUMÍNIO VEDADA C/GRADE E LÂMPADA LED 9W</t>
  </si>
  <si>
    <t>1840</t>
  </si>
  <si>
    <t>LUMINÁRIA PAINEL LED 30x120cm SOBREPOR 4000K 4400lm UGR&lt;19</t>
  </si>
  <si>
    <t>1979</t>
  </si>
  <si>
    <t>LÂMPADA LED BULBO 9W/11W 900lm 4000K BASE E27</t>
  </si>
  <si>
    <t>2016</t>
  </si>
  <si>
    <t>BLOCO AUTÔNOMO 30 LEDS 100 lm BATERIA 1 Ah LÍTIO</t>
  </si>
  <si>
    <t>2126</t>
  </si>
  <si>
    <t>PAINEL PLAFON LED EMBUTIR REDONDO 18W 4000K 1300lm</t>
  </si>
  <si>
    <t>1746</t>
  </si>
  <si>
    <t>DISPOSITIVO DIFERENCIAL RESIDUAL 2P 25A/30 MA</t>
  </si>
  <si>
    <t>1928</t>
  </si>
  <si>
    <t>PROJETOR LED 30W 3000K CORPO ALUMÍNIO IP-65</t>
  </si>
  <si>
    <t>178101</t>
  </si>
  <si>
    <t>FOTOCELULA 1KW - 220V - COMPLETA</t>
  </si>
  <si>
    <t>2121</t>
  </si>
  <si>
    <t>PROTETOR DE HOLOFOTE EM TELA OTIS COLOCADO</t>
  </si>
  <si>
    <t>12.</t>
  </si>
  <si>
    <t>INSTALAÇOES HIDROSSANITARIAS</t>
  </si>
  <si>
    <t>22194</t>
  </si>
  <si>
    <t>1376</t>
  </si>
  <si>
    <t>REMOÇAO DE BARRAS APOIO/ACESSORIOS SANIT. C/REAPROV. PARCIAL</t>
  </si>
  <si>
    <t>2248</t>
  </si>
  <si>
    <t>PONTO HIDRAULICO EMBUTIDO P/PURIFICADOR COM ARREMATES</t>
  </si>
  <si>
    <t>2157</t>
  </si>
  <si>
    <t>TAMPA (GRELHA) INOX TIPO ABRE/FECHA PARA RALO/CAIXA SIFONADA</t>
  </si>
  <si>
    <t>1492</t>
  </si>
  <si>
    <t>LIMPEZA DE CAIXA DE INSPEÇÃO PLUVIAL</t>
  </si>
  <si>
    <t>FIXAÇAO E VEDAÇAO LOUÇAS SANITARIAS COM MASTIQUE POLIURETANO</t>
  </si>
  <si>
    <t>1303</t>
  </si>
  <si>
    <t>TORNEIRA ALAVANCA C/TEMPORIZADOR P/LAVATÓRIO</t>
  </si>
  <si>
    <t>1294</t>
  </si>
  <si>
    <t>TORNEIRA DE MESA C/FECHAMENTO AUTOMATICO P/LAVATORIO</t>
  </si>
  <si>
    <t>2032</t>
  </si>
  <si>
    <t>BACIA SANITARIA P/PNE C/CAIXA ACOPLADA C/ASSENTO</t>
  </si>
  <si>
    <t>152001</t>
  </si>
  <si>
    <t>SUBSTITUIÇAO ASSENTO PLASTICO PARA VASO SANITARIO</t>
  </si>
  <si>
    <t>1520</t>
  </si>
  <si>
    <t>LAVATORIO LOUÇA C/COLUNA SUSPENSA P/PNE</t>
  </si>
  <si>
    <t>2090</t>
  </si>
  <si>
    <t>PORTA PAPEL TOALHA INTERFOLHADO EM ABS (FL23X20)</t>
  </si>
  <si>
    <t>2091</t>
  </si>
  <si>
    <t>DISPENSER P/SABONETE LIQUIDO CAP.450 ML EM ABS</t>
  </si>
  <si>
    <t>152031</t>
  </si>
  <si>
    <t>SUBSTITUIÇAO DE PAPELEIRA METALICA</t>
  </si>
  <si>
    <t>152030</t>
  </si>
  <si>
    <t>PAPELEIRA DE LOUCA 15X15CM EMBUTIDA</t>
  </si>
  <si>
    <t>2092</t>
  </si>
  <si>
    <t>BARRA APOIO INOX P/PORTA SANITARIO D=32MM L=60CM</t>
  </si>
  <si>
    <t>2093</t>
  </si>
  <si>
    <t>BARRA APOIO INOX P/BACIA SANITARIA D=32MM L=80CM</t>
  </si>
  <si>
    <t>1306</t>
  </si>
  <si>
    <t>BARRA APOIO INOX P/LAVATORIO D=32MM EM "U" C/30+10+30CM</t>
  </si>
  <si>
    <t>1307</t>
  </si>
  <si>
    <t>BARRA APOIO INOX P/LAVATORIO D=32MM L=40CM</t>
  </si>
  <si>
    <t>RECOLOCAÇAO ESPELHO SANITARIO PUBLICO</t>
  </si>
  <si>
    <t>13.</t>
  </si>
  <si>
    <t>INSTALACOES DE CLIMATIZACAO</t>
  </si>
  <si>
    <t>1369</t>
  </si>
  <si>
    <t>REMOÇAO AR CONDICIONADO INCL. EMBALAGEM</t>
  </si>
  <si>
    <t>1998</t>
  </si>
  <si>
    <t>FURO CONCRETO DIAMETRO MAIOR QUE 40MM E MENOR OU IGUAL 75MM</t>
  </si>
  <si>
    <t>1999</t>
  </si>
  <si>
    <t>FURO ALVENARIA DIAMETRO MAIOR QUE 40MM E MENOR OU IGUAL 75MM</t>
  </si>
  <si>
    <t>2050</t>
  </si>
  <si>
    <t>RASGO ALVENARIA P/REDE FRIGORIGENA C/TELA E ENCHIMENTO</t>
  </si>
  <si>
    <t>2300</t>
  </si>
  <si>
    <t>DRENO PVC 25MM EMBUTIDO PARA SPLIT COM ARREMATES</t>
  </si>
  <si>
    <t>COND. DE AR SPLIT HI-WALL 9.000 BTU/h INVERTER</t>
  </si>
  <si>
    <t>COND. DE AR SPLIT HI-WALL 12.000 BTU/h INVERTER</t>
  </si>
  <si>
    <t>LINHA DE FLUIDO FRIGORIGENO/ELETRICA</t>
  </si>
  <si>
    <t>GAS REFRIGERANTE R-410A HI WALL - COLOCADO</t>
  </si>
  <si>
    <t>14.</t>
  </si>
  <si>
    <t>SERVICOS COMPLEMENTARES EXTERNOS</t>
  </si>
  <si>
    <t>SUBSTITUIÇAO/RECUPERAÇAO PILARETES/PORTAO ACESSO PRINCIPAL</t>
  </si>
  <si>
    <t>1483</t>
  </si>
  <si>
    <t>GRADIL FERRO 1/2" EIXO C/13CM C/PILARETES 10X10CM</t>
  </si>
  <si>
    <t>22132</t>
  </si>
  <si>
    <t>DEMOLICAO DE CONTRAPISO REBAIXO MEIO-FIO ESTACIONAMENTO</t>
  </si>
  <si>
    <t>522126</t>
  </si>
  <si>
    <t>REMOCAO DE BASALTO REGULAR/IRREGULAR S/REAPROVEITAMENTO</t>
  </si>
  <si>
    <t>1132</t>
  </si>
  <si>
    <t>REMOÇAO DE PAVIMENTAÇAO BLOCO CONCRETO SEXTAVADO</t>
  </si>
  <si>
    <t>1430</t>
  </si>
  <si>
    <t>ATERRO MANUAL C/COMPACTAÇAO</t>
  </si>
  <si>
    <t>A91001 LEITO DE PEDRA BRITADA 5CM</t>
  </si>
  <si>
    <t>1283</t>
  </si>
  <si>
    <t>LEITO DE PEDRISCO 10CM</t>
  </si>
  <si>
    <t>1248</t>
  </si>
  <si>
    <t>ESPELHO BASALTO TEAR H=18CM-ARG.CI-AR 1:4</t>
  </si>
  <si>
    <t>A92031 PAVIMENTACAO BLOCOS CONCRETO INTERTRAVADOS 8CM</t>
  </si>
  <si>
    <t>1496</t>
  </si>
  <si>
    <t>CONTRAPISO CONCRETO ARMADO 10CM-200KG CI/M3</t>
  </si>
  <si>
    <t>1271MP</t>
  </si>
  <si>
    <t>RECUPERAÇAO PAV. BASALTO IRREGULAR C/AFUNDAMENTO</t>
  </si>
  <si>
    <t>1363</t>
  </si>
  <si>
    <t>LIMPEZA PAVIMENTAÇOES EXTERNAS C/JATO D'AGUA ALTA PRESSAO</t>
  </si>
  <si>
    <t>REJUNTAMENTO DE PAVIMENTAÇÃO DE BASALTO</t>
  </si>
  <si>
    <t>15.</t>
  </si>
  <si>
    <t>PINTURA</t>
  </si>
  <si>
    <t>1279MP</t>
  </si>
  <si>
    <t>PREPARAÇAO DE SUPERFICIES INT/EXT P/REPINTURA</t>
  </si>
  <si>
    <t>1280MP</t>
  </si>
  <si>
    <t>LIXAMENTO SUPERFICIES FERRO P/REPINTURA</t>
  </si>
  <si>
    <t>141250</t>
  </si>
  <si>
    <t>SELADOR INTERNO/EXTERNO 1 DEMAO</t>
  </si>
  <si>
    <t>1259</t>
  </si>
  <si>
    <t>FUNDO PREPARADOR 1 DEMAO</t>
  </si>
  <si>
    <t>1282MP</t>
  </si>
  <si>
    <t>FUNDO ANTIOXIDANTE 1 DEMAO</t>
  </si>
  <si>
    <t>141212</t>
  </si>
  <si>
    <t>MASSA CORRIDA PVA 2 DEMAOS</t>
  </si>
  <si>
    <t>141251</t>
  </si>
  <si>
    <t>MASSA ACRILICA PARA EXTERIORES 2 DEMAOS</t>
  </si>
  <si>
    <t>141257</t>
  </si>
  <si>
    <t>PINTURA ACRILICA 2 DEMAOS</t>
  </si>
  <si>
    <t>1257</t>
  </si>
  <si>
    <t>PINTURA HIDRORREPELENTE S/PLAQUETAS 2 DEMAOS</t>
  </si>
  <si>
    <t>141801</t>
  </si>
  <si>
    <t>PINTURA ESMALTE EPOXI 2 DEMAOS</t>
  </si>
  <si>
    <t>141347</t>
  </si>
  <si>
    <t>PINTURA ESMALTE S/FERRO-2 DEMAOS</t>
  </si>
  <si>
    <t>141345</t>
  </si>
  <si>
    <t>PINTURA ESMALTE S/FERRO 2 DEMAOS-INCL.ZARCAO</t>
  </si>
  <si>
    <t>1512</t>
  </si>
  <si>
    <t>PINTURA SELADOR S/MADEIRA 2 DEMAOS</t>
  </si>
  <si>
    <t>1497</t>
  </si>
  <si>
    <t>PINTURA SELADOR S/MADEIRA - 2 DEMAOS</t>
  </si>
  <si>
    <t>147005</t>
  </si>
  <si>
    <t>PINTURA AMARELA FAIXA ESTACIONAMENTO E=5CM</t>
  </si>
  <si>
    <t>16.</t>
  </si>
  <si>
    <t>SERVICOS DIVERSOS</t>
  </si>
  <si>
    <t>1498</t>
  </si>
  <si>
    <t>REMOÇAO DE PERSIANAS</t>
  </si>
  <si>
    <t>2030</t>
  </si>
  <si>
    <t>PERSIANA VERTICAL PVC 90MM NOVO BRIGHT COLOCADA</t>
  </si>
  <si>
    <t>1276</t>
  </si>
  <si>
    <t>1966</t>
  </si>
  <si>
    <t>SUBSTITUIÇAO CONJUNTO 37 LETRAS AÇO INOX 10X12CM-COLOCADO</t>
  </si>
  <si>
    <t>1962</t>
  </si>
  <si>
    <t>SUBSTITUIÇAO NUMERAÇAO P/AÇO INOX P/PREDIO - COLOCADA</t>
  </si>
  <si>
    <t>1964</t>
  </si>
  <si>
    <t>SUBSTITUIÇAO BRASAO OFICIAL DO ESTADO P/60CM-COLOCADO</t>
  </si>
  <si>
    <t>17.</t>
  </si>
  <si>
    <t>SERVICOS FINAIS</t>
  </si>
  <si>
    <t>1320</t>
  </si>
  <si>
    <t>REMOCAO DE ENTULHO - LOCACAO CAÇAMBA 4M3</t>
  </si>
  <si>
    <t>1321</t>
  </si>
  <si>
    <t>LIMPEZA FINAL DA OBRA</t>
  </si>
  <si>
    <t>1977</t>
  </si>
  <si>
    <t>DESMOBILIZAÇAO DA OBRA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</si>
  <si>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</si>
  <si>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</si>
  <si>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</si>
  <si>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</si>
  <si>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</si>
  <si>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</si>
  <si>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</si>
  <si>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</si>
  <si>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</si>
  <si>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</si>
  <si>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</si>
  <si>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</si>
  <si>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</si>
  <si>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</si>
  <si>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INSTALAÇÕES PROVISÓRIAS</t>
  </si>
  <si>
    <t>4.</t>
  </si>
  <si>
    <t>ADMINISTRAÇÃO LOCAL DA OBRA</t>
  </si>
  <si>
    <t>4.1</t>
  </si>
  <si>
    <t>5.</t>
  </si>
  <si>
    <t>5.1</t>
  </si>
  <si>
    <t>5.2</t>
  </si>
  <si>
    <t>PAREDES E PAINEIS</t>
  </si>
  <si>
    <t>6.</t>
  </si>
  <si>
    <t>6.1</t>
  </si>
  <si>
    <t>6.2</t>
  </si>
  <si>
    <t>COBERTURA</t>
  </si>
  <si>
    <t>6.3</t>
  </si>
  <si>
    <t>6.4</t>
  </si>
  <si>
    <t>6.5</t>
  </si>
  <si>
    <t>6.6</t>
  </si>
  <si>
    <t>6.7</t>
  </si>
  <si>
    <t>6.8</t>
  </si>
  <si>
    <t>7.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</si>
  <si>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</si>
  <si>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</si>
  <si>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</si>
  <si>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</si>
  <si>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</si>
  <si>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</si>
  <si>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</si>
  <si>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</si>
  <si>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</si>
  <si>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IMPERMEABILIZACOES E ISOLAMENTOS</t>
  </si>
  <si>
    <t>8.</t>
  </si>
  <si>
    <t>8.1</t>
  </si>
  <si>
    <t>8.2</t>
  </si>
  <si>
    <t>PISOS INTERNOS</t>
  </si>
  <si>
    <t>8.3</t>
  </si>
  <si>
    <t>8.4</t>
  </si>
  <si>
    <t>8.5</t>
  </si>
  <si>
    <t>8.6</t>
  </si>
  <si>
    <t>8.7</t>
  </si>
  <si>
    <t>8.8</t>
  </si>
  <si>
    <t>8.9</t>
  </si>
  <si>
    <t>PISO CERAMICO 45X45CM ANTIDERRAPANTE C/ARGAM. COLANTE INCL. REJUNTE</t>
  </si>
  <si>
    <t>8.10</t>
  </si>
  <si>
    <t>8.11</t>
  </si>
  <si>
    <t>9.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</si>
  <si>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</si>
  <si>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</si>
  <si>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</si>
  <si>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</si>
  <si>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</si>
  <si>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</si>
  <si>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</si>
  <si>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</si>
  <si>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</si>
  <si>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</si>
  <si>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</si>
  <si>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REVESTIMENTOS</t>
  </si>
  <si>
    <t>RECUPERAÇAO CAPEAMENTO PLATIBANDAS C/ADESIVO ALTO DESEMPENHO</t>
  </si>
  <si>
    <t>SUBSTITUIÇAO JUNTA DILATAÇAO POLIETILENO INCL.MASTIQUE POLIURETANO</t>
  </si>
  <si>
    <t>9.12</t>
  </si>
  <si>
    <t>9.13</t>
  </si>
  <si>
    <t>9.14</t>
  </si>
  <si>
    <t>9.15</t>
  </si>
  <si>
    <t>9.16</t>
  </si>
  <si>
    <t>9.17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</si>
  <si>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</si>
  <si>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</si>
  <si>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</si>
  <si>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</si>
  <si>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</si>
  <si>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</si>
  <si>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</si>
  <si>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</si>
  <si>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</si>
  <si>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</si>
  <si>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</si>
  <si>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</si>
  <si>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</si>
  <si>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</si>
  <si>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</si>
  <si>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</si>
  <si>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</si>
  <si>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</si>
  <si>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</si>
  <si>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</si>
  <si>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</si>
  <si>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</si>
  <si>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</si>
  <si>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</si>
  <si>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</si>
  <si>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</si>
  <si>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</si>
  <si>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</si>
  <si>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</si>
  <si>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</si>
  <si>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</si>
  <si>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</si>
  <si>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</si>
  <si>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</si>
  <si>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</si>
  <si>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</si>
  <si>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</si>
  <si>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</si>
  <si>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</si>
  <si>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</si>
  <si>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</si>
  <si>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</si>
  <si>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</si>
  <si>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</si>
  <si>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</si>
  <si>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</si>
  <si>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12.1</t>
  </si>
  <si>
    <t>12.2</t>
  </si>
  <si>
    <t>REMOÇAO DE APARELHOS/METAIS SANITARIOS SEM REAPROVEITAMENTO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</si>
  <si>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</si>
  <si>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</si>
  <si>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</si>
  <si>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</si>
  <si>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</si>
  <si>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</si>
  <si>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</si>
  <si>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</si>
  <si>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</si>
  <si>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</si>
  <si>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</si>
  <si>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</si>
  <si>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</si>
  <si>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</si>
  <si>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</si>
  <si>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</si>
  <si>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</si>
  <si>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</si>
  <si>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</si>
  <si>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</si>
  <si>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</si>
  <si>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</si>
  <si>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</si>
  <si>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</si>
  <si>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</si>
  <si>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</si>
  <si>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</si>
  <si>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</si>
  <si>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</si>
  <si>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</si>
  <si>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</si>
  <si>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</si>
  <si>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</si>
  <si>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</si>
  <si>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</si>
  <si>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</si>
  <si>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</si>
  <si>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</si>
  <si>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</si>
  <si>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</si>
  <si>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</si>
  <si>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</si>
  <si>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</si>
  <si>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</si>
  <si>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</si>
  <si>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</si>
  <si>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</si>
  <si>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</si>
  <si>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</si>
  <si>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</si>
  <si>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</si>
  <si>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</si>
  <si>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</si>
  <si>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</si>
  <si>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</si>
  <si>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</si>
  <si>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COMP.MODIF.</t>
  </si>
  <si>
    <t>COMP.PROPR.</t>
  </si>
  <si>
    <t>M2</t>
  </si>
  <si>
    <t>PT</t>
  </si>
  <si>
    <t>M</t>
  </si>
  <si>
    <t>ESQUADRIAS</t>
  </si>
  <si>
    <t>TX</t>
  </si>
  <si>
    <t>M3</t>
  </si>
  <si>
    <t>A91001</t>
  </si>
  <si>
    <t>A92031</t>
  </si>
  <si>
    <t>TOTALDOORÇAMENTO</t>
  </si>
  <si>
    <t>16.1</t>
  </si>
  <si>
    <t>16.2</t>
  </si>
  <si>
    <t>16.3</t>
  </si>
  <si>
    <t>16.4</t>
  </si>
  <si>
    <t>16.5</t>
  </si>
  <si>
    <t>16.6</t>
  </si>
  <si>
    <t>17.1</t>
  </si>
  <si>
    <t>17.2</t>
  </si>
  <si>
    <t>17.3</t>
  </si>
  <si>
    <t>Obra: REFORMA E MANUTENÇÃO - PROMOTORIAS DE JUSTIÇA DE CACEQUI</t>
  </si>
  <si>
    <t>PLACA ACRILICO 2MM C/FITA DUPLA-FACE 6X4CM-NUMERACAO COMPARTIMENTO</t>
  </si>
  <si>
    <t>Endereço: RUA TIRADENTES, Nº 178 - CACEQUI  - RS</t>
  </si>
</sst>
</file>

<file path=xl/styles.xml><?xml version="1.0" encoding="utf-8"?>
<styleSheet xmlns="http://schemas.openxmlformats.org/spreadsheetml/2006/main">
  <numFmts count="3">
    <numFmt numFmtId="164" formatCode="###,###,##0.00"/>
    <numFmt numFmtId="165" formatCode="#,##0.0000"/>
    <numFmt numFmtId="166" formatCode="General_)"/>
  </numFmts>
  <fonts count="12">
    <font>
      <sz val="10"/>
      <name val="Arial"/>
    </font>
    <font>
      <b/>
      <sz val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2"/>
      <name val="Courier"/>
      <family val="3"/>
    </font>
    <font>
      <b/>
      <sz val="8"/>
      <name val="Tahoma"/>
      <family val="2"/>
    </font>
    <font>
      <sz val="8"/>
      <name val="Tahoma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/>
    <xf numFmtId="0" fontId="10" fillId="0" borderId="0"/>
    <xf numFmtId="39" fontId="7" fillId="0" borderId="0"/>
    <xf numFmtId="9" fontId="1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NumberFormat="1" applyProtection="1"/>
    <xf numFmtId="3" fontId="0" fillId="0" borderId="0" xfId="0" applyNumberFormat="1" applyProtection="1"/>
    <xf numFmtId="0" fontId="4" fillId="2" borderId="0" xfId="0" applyFont="1" applyFill="1"/>
    <xf numFmtId="0" fontId="5" fillId="2" borderId="0" xfId="0" applyFont="1" applyFill="1"/>
    <xf numFmtId="0" fontId="0" fillId="2" borderId="0" xfId="0" applyFill="1" applyProtection="1"/>
    <xf numFmtId="4" fontId="0" fillId="2" borderId="0" xfId="0" applyNumberFormat="1" applyFill="1" applyProtection="1"/>
    <xf numFmtId="0" fontId="0" fillId="2" borderId="0" xfId="0" applyFill="1" applyAlignment="1" applyProtection="1">
      <alignment horizontal="centerContinuous" vertical="top"/>
    </xf>
    <xf numFmtId="4" fontId="0" fillId="2" borderId="0" xfId="0" applyNumberFormat="1" applyFill="1" applyAlignment="1" applyProtection="1">
      <alignment horizontal="centerContinuous" vertical="top"/>
    </xf>
    <xf numFmtId="0" fontId="0" fillId="2" borderId="0" xfId="0" applyFill="1" applyAlignment="1" applyProtection="1">
      <alignment vertical="top"/>
    </xf>
    <xf numFmtId="0" fontId="0" fillId="2" borderId="0" xfId="0" applyFill="1" applyAlignment="1">
      <alignment horizontal="centerContinuous" vertical="top"/>
    </xf>
    <xf numFmtId="4" fontId="0" fillId="2" borderId="0" xfId="0" applyNumberFormat="1" applyFill="1" applyAlignment="1">
      <alignment horizontal="centerContinuous"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2" fillId="2" borderId="0" xfId="0" applyFont="1" applyFill="1" applyBorder="1" applyAlignment="1">
      <alignment horizontal="center"/>
    </xf>
    <xf numFmtId="4" fontId="0" fillId="2" borderId="0" xfId="0" applyNumberFormat="1" applyFill="1"/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4" fontId="4" fillId="2" borderId="0" xfId="0" applyNumberFormat="1" applyFont="1" applyFill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Continuous"/>
      <protection locked="0"/>
    </xf>
    <xf numFmtId="0" fontId="1" fillId="3" borderId="2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4" fontId="1" fillId="3" borderId="4" xfId="0" applyNumberFormat="1" applyFont="1" applyFill="1" applyBorder="1" applyAlignment="1">
      <alignment horizontal="centerContinuous"/>
    </xf>
    <xf numFmtId="14" fontId="2" fillId="2" borderId="0" xfId="0" applyNumberFormat="1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17" fontId="2" fillId="2" borderId="0" xfId="0" applyNumberFormat="1" applyFont="1" applyFill="1" applyBorder="1" applyAlignment="1">
      <alignment horizontal="left"/>
    </xf>
    <xf numFmtId="166" fontId="9" fillId="0" borderId="7" xfId="3" applyNumberFormat="1" applyFont="1" applyFill="1" applyBorder="1" applyAlignment="1" applyProtection="1"/>
    <xf numFmtId="166" fontId="9" fillId="0" borderId="8" xfId="3" applyNumberFormat="1" applyFont="1" applyFill="1" applyBorder="1" applyAlignment="1" applyProtection="1"/>
    <xf numFmtId="166" fontId="9" fillId="0" borderId="9" xfId="3" applyNumberFormat="1" applyFont="1" applyFill="1" applyBorder="1" applyAlignment="1" applyProtection="1"/>
    <xf numFmtId="166" fontId="9" fillId="0" borderId="10" xfId="3" applyNumberFormat="1" applyFont="1" applyFill="1" applyBorder="1" applyAlignment="1" applyProtection="1"/>
    <xf numFmtId="166" fontId="9" fillId="0" borderId="11" xfId="3" applyNumberFormat="1" applyFont="1" applyFill="1" applyBorder="1" applyAlignment="1" applyProtection="1"/>
    <xf numFmtId="166" fontId="9" fillId="0" borderId="12" xfId="3" applyNumberFormat="1" applyFont="1" applyFill="1" applyBorder="1" applyAlignment="1" applyProtection="1"/>
    <xf numFmtId="0" fontId="2" fillId="2" borderId="0" xfId="0" applyFont="1" applyFill="1" applyBorder="1" applyAlignment="1"/>
    <xf numFmtId="10" fontId="2" fillId="2" borderId="0" xfId="4" applyNumberFormat="1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164" fontId="2" fillId="4" borderId="6" xfId="0" applyNumberFormat="1" applyFont="1" applyFill="1" applyBorder="1" applyAlignment="1">
      <alignment horizontal="left" vertical="center"/>
    </xf>
    <xf numFmtId="165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 applyProtection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17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0" fontId="0" fillId="2" borderId="0" xfId="0" applyFill="1" applyAlignment="1" applyProtection="1">
      <alignment horizontal="center"/>
    </xf>
    <xf numFmtId="0" fontId="0" fillId="2" borderId="0" xfId="0" applyFill="1" applyAlignment="1" applyProtection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center"/>
    </xf>
    <xf numFmtId="165" fontId="2" fillId="4" borderId="6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left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Alignment="1"/>
    <xf numFmtId="0" fontId="5" fillId="2" borderId="0" xfId="0" applyFont="1" applyFill="1" applyAlignment="1"/>
    <xf numFmtId="166" fontId="8" fillId="0" borderId="14" xfId="3" applyNumberFormat="1" applyFont="1" applyFill="1" applyBorder="1" applyAlignment="1" applyProtection="1">
      <alignment horizontal="left"/>
    </xf>
    <xf numFmtId="166" fontId="8" fillId="0" borderId="15" xfId="3" applyNumberFormat="1" applyFont="1" applyFill="1" applyBorder="1" applyAlignment="1" applyProtection="1">
      <alignment horizontal="left"/>
    </xf>
    <xf numFmtId="166" fontId="8" fillId="0" borderId="16" xfId="3" applyNumberFormat="1" applyFont="1" applyFill="1" applyBorder="1" applyAlignment="1" applyProtection="1">
      <alignment horizontal="left"/>
    </xf>
    <xf numFmtId="166" fontId="9" fillId="0" borderId="17" xfId="3" applyNumberFormat="1" applyFont="1" applyFill="1" applyBorder="1" applyAlignment="1" applyProtection="1">
      <alignment horizontal="left"/>
    </xf>
    <xf numFmtId="166" fontId="9" fillId="0" borderId="6" xfId="3" applyNumberFormat="1" applyFont="1" applyFill="1" applyBorder="1" applyAlignment="1" applyProtection="1">
      <alignment horizontal="left"/>
    </xf>
    <xf numFmtId="166" fontId="9" fillId="0" borderId="18" xfId="3" applyNumberFormat="1" applyFont="1" applyFill="1" applyBorder="1" applyAlignment="1" applyProtection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</cellXfs>
  <cellStyles count="5">
    <cellStyle name="Normal" xfId="0" builtinId="0"/>
    <cellStyle name="Normal 2" xfId="1"/>
    <cellStyle name="Normal 3" xfId="2"/>
    <cellStyle name="Normal_Fundação - Baldrames e Blocos" xfId="3"/>
    <cellStyle name="Porcentagem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976746</xdr:colOff>
      <xdr:row>1</xdr:row>
      <xdr:rowOff>0</xdr:rowOff>
    </xdr:from>
    <xdr:to>
      <xdr:col>10</xdr:col>
      <xdr:colOff>89393</xdr:colOff>
      <xdr:row>7</xdr:row>
      <xdr:rowOff>219075</xdr:rowOff>
    </xdr:to>
    <xdr:pic>
      <xdr:nvPicPr>
        <xdr:cNvPr id="1229" name="Imagem 2" descr="Cabeçalho-e-Rodapé-Colorid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86201" y="0"/>
          <a:ext cx="5757429" cy="1310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S281"/>
  <sheetViews>
    <sheetView tabSelected="1" topLeftCell="A8" zoomScaleNormal="100" workbookViewId="0">
      <selection activeCell="E97" sqref="E97"/>
    </sheetView>
  </sheetViews>
  <sheetFormatPr defaultRowHeight="12.75"/>
  <cols>
    <col min="1" max="1" width="8" style="13" customWidth="1"/>
    <col min="2" max="2" width="13.28515625" style="13" customWidth="1"/>
    <col min="3" max="3" width="10.7109375" style="56" customWidth="1"/>
    <col min="4" max="4" width="10.42578125" style="13" customWidth="1"/>
    <col min="5" max="5" width="53.5703125" style="13" customWidth="1"/>
    <col min="6" max="6" width="9.7109375" style="13" bestFit="1" customWidth="1"/>
    <col min="7" max="7" width="5" style="56" customWidth="1"/>
    <col min="8" max="8" width="10.28515625" style="13" bestFit="1" customWidth="1"/>
    <col min="9" max="9" width="10.7109375" style="13" bestFit="1" customWidth="1"/>
    <col min="10" max="11" width="10.28515625" style="13" customWidth="1"/>
    <col min="12" max="12" width="10.7109375" style="13" customWidth="1"/>
    <col min="13" max="13" width="10.28515625" style="13" customWidth="1"/>
    <col min="14" max="14" width="11.28515625" style="13" customWidth="1"/>
    <col min="15" max="15" width="12.140625" style="15" customWidth="1"/>
    <col min="16" max="16" width="9.140625" style="13"/>
    <col min="17" max="17" width="14" style="13" bestFit="1" customWidth="1"/>
    <col min="18" max="16384" width="9.140625" style="13"/>
  </cols>
  <sheetData>
    <row r="1" spans="1:19" s="5" customFormat="1" ht="13.5" hidden="1" thickBot="1">
      <c r="C1" s="53"/>
      <c r="G1" s="53"/>
      <c r="O1" s="6"/>
    </row>
    <row r="2" spans="1:19" s="5" customFormat="1">
      <c r="C2" s="53"/>
      <c r="G2" s="53"/>
      <c r="O2" s="6"/>
      <c r="Q2" s="65" t="s">
        <v>13</v>
      </c>
      <c r="R2" s="66"/>
      <c r="S2" s="67"/>
    </row>
    <row r="3" spans="1:19" s="5" customFormat="1">
      <c r="C3" s="53"/>
      <c r="G3" s="53"/>
      <c r="O3" s="6"/>
      <c r="Q3" s="68"/>
      <c r="R3" s="69"/>
      <c r="S3" s="70"/>
    </row>
    <row r="4" spans="1:19" s="5" customFormat="1">
      <c r="C4" s="53"/>
      <c r="G4" s="53"/>
      <c r="O4" s="6"/>
      <c r="Q4" s="28" t="s">
        <v>14</v>
      </c>
      <c r="R4" s="29"/>
      <c r="S4" s="30"/>
    </row>
    <row r="5" spans="1:19" s="5" customFormat="1">
      <c r="C5" s="53"/>
      <c r="G5" s="53"/>
      <c r="O5" s="6"/>
      <c r="Q5" s="28" t="s">
        <v>15</v>
      </c>
      <c r="R5" s="29"/>
      <c r="S5" s="30"/>
    </row>
    <row r="6" spans="1:19" s="9" customFormat="1">
      <c r="A6" s="7"/>
      <c r="B6" s="7"/>
      <c r="C6" s="54"/>
      <c r="D6" s="7"/>
      <c r="E6" s="7"/>
      <c r="F6" s="7"/>
      <c r="G6" s="54"/>
      <c r="H6" s="7"/>
      <c r="I6" s="7"/>
      <c r="J6" s="7"/>
      <c r="K6" s="7"/>
      <c r="L6" s="7"/>
      <c r="M6" s="7"/>
      <c r="N6" s="7"/>
      <c r="O6" s="8"/>
      <c r="Q6" s="28" t="s">
        <v>555</v>
      </c>
      <c r="R6" s="29"/>
      <c r="S6" s="30"/>
    </row>
    <row r="7" spans="1:19" s="12" customFormat="1" ht="21" customHeight="1">
      <c r="A7" s="10"/>
      <c r="B7" s="10"/>
      <c r="C7" s="55"/>
      <c r="D7" s="10"/>
      <c r="E7" s="10"/>
      <c r="F7" s="10"/>
      <c r="G7" s="55"/>
      <c r="H7" s="10"/>
      <c r="I7" s="10"/>
      <c r="J7" s="10"/>
      <c r="K7" s="10"/>
      <c r="L7" s="10"/>
      <c r="M7" s="10"/>
      <c r="N7" s="10"/>
      <c r="O7" s="11"/>
      <c r="Q7" s="28" t="s">
        <v>556</v>
      </c>
      <c r="R7" s="29"/>
      <c r="S7" s="30"/>
    </row>
    <row r="8" spans="1:19" s="12" customFormat="1" ht="21" customHeight="1" thickBot="1">
      <c r="A8" s="10"/>
      <c r="B8" s="10"/>
      <c r="C8" s="55"/>
      <c r="D8" s="10"/>
      <c r="E8" s="10"/>
      <c r="F8" s="10"/>
      <c r="G8" s="55"/>
      <c r="H8" s="10"/>
      <c r="I8" s="10"/>
      <c r="J8" s="10"/>
      <c r="K8" s="10"/>
      <c r="L8" s="10"/>
      <c r="M8" s="10"/>
      <c r="N8" s="10"/>
      <c r="O8" s="11"/>
      <c r="Q8" s="31" t="s">
        <v>16</v>
      </c>
      <c r="R8" s="32"/>
      <c r="S8" s="33"/>
    </row>
    <row r="9" spans="1:19" ht="15.75">
      <c r="A9" s="22" t="s">
        <v>37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4"/>
    </row>
    <row r="10" spans="1:19">
      <c r="A10" s="14"/>
      <c r="B10" s="14"/>
      <c r="C10" s="14"/>
      <c r="D10" s="14"/>
      <c r="E10" s="14"/>
      <c r="F10" s="62"/>
      <c r="G10" s="62"/>
      <c r="H10" s="14"/>
      <c r="I10" s="14"/>
      <c r="J10" s="14"/>
      <c r="K10" s="14"/>
      <c r="M10" s="14"/>
    </row>
    <row r="11" spans="1:19">
      <c r="A11" s="71" t="s">
        <v>575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63"/>
      <c r="M11" s="63"/>
      <c r="N11" s="63"/>
      <c r="O11" s="64"/>
    </row>
    <row r="12" spans="1:19">
      <c r="A12" s="71" t="s">
        <v>0</v>
      </c>
      <c r="B12" s="71"/>
      <c r="C12" s="71"/>
      <c r="D12" s="71"/>
      <c r="E12" s="71"/>
      <c r="F12" s="62"/>
      <c r="G12" s="62"/>
      <c r="H12" s="77" t="s">
        <v>36</v>
      </c>
      <c r="I12" s="77"/>
      <c r="J12" s="35">
        <v>1.3915999999999999</v>
      </c>
      <c r="K12" s="34"/>
      <c r="L12" s="63"/>
      <c r="M12" s="63"/>
      <c r="N12" s="63"/>
      <c r="O12" s="64"/>
    </row>
    <row r="13" spans="1:19">
      <c r="A13" s="71" t="s">
        <v>577</v>
      </c>
      <c r="B13" s="71"/>
      <c r="C13" s="71"/>
      <c r="D13" s="71"/>
      <c r="E13" s="71"/>
      <c r="F13" s="62"/>
      <c r="G13" s="62"/>
      <c r="H13" s="77" t="s">
        <v>34</v>
      </c>
      <c r="I13" s="77"/>
      <c r="J13" s="35">
        <v>0.23519999999999999</v>
      </c>
      <c r="K13" s="34"/>
      <c r="L13" s="63"/>
      <c r="M13" s="63"/>
      <c r="N13" s="63"/>
      <c r="O13" s="64"/>
    </row>
    <row r="14" spans="1:19">
      <c r="A14" s="34" t="s">
        <v>12</v>
      </c>
      <c r="B14" s="27">
        <v>45689</v>
      </c>
      <c r="C14" s="14"/>
      <c r="D14" s="36"/>
      <c r="E14" s="25"/>
      <c r="F14" s="62"/>
      <c r="G14" s="62"/>
      <c r="H14" s="77" t="s">
        <v>35</v>
      </c>
      <c r="I14" s="77"/>
      <c r="J14" s="35">
        <v>0.16500000000000001</v>
      </c>
      <c r="K14" s="36"/>
      <c r="L14" s="63"/>
      <c r="M14" s="36"/>
      <c r="N14" s="63"/>
      <c r="O14" s="64"/>
    </row>
    <row r="15" spans="1:19">
      <c r="A15" s="36"/>
      <c r="B15" s="36"/>
      <c r="C15" s="14"/>
      <c r="D15" s="36"/>
      <c r="E15" s="25"/>
      <c r="F15" s="62"/>
      <c r="G15" s="62"/>
      <c r="H15" s="36"/>
      <c r="I15" s="36"/>
      <c r="J15" s="36"/>
      <c r="K15" s="36"/>
      <c r="L15" s="3"/>
      <c r="M15" s="36"/>
      <c r="N15" s="3"/>
      <c r="O15" s="4"/>
    </row>
    <row r="16" spans="1:19" ht="12.75" customHeight="1">
      <c r="A16" s="72" t="s">
        <v>1</v>
      </c>
      <c r="B16" s="75" t="s">
        <v>7</v>
      </c>
      <c r="C16" s="75" t="s">
        <v>8</v>
      </c>
      <c r="D16" s="75" t="s">
        <v>9</v>
      </c>
      <c r="E16" s="72" t="s">
        <v>2</v>
      </c>
      <c r="F16" s="72" t="s">
        <v>4</v>
      </c>
      <c r="G16" s="74" t="s">
        <v>3</v>
      </c>
      <c r="H16" s="21" t="s">
        <v>31</v>
      </c>
      <c r="I16" s="21"/>
      <c r="J16" s="21"/>
      <c r="K16" s="21" t="s">
        <v>32</v>
      </c>
      <c r="L16" s="21"/>
      <c r="M16" s="21"/>
      <c r="N16" s="78" t="s">
        <v>10</v>
      </c>
      <c r="O16" s="79" t="s">
        <v>11</v>
      </c>
    </row>
    <row r="17" spans="1:18">
      <c r="A17" s="73"/>
      <c r="B17" s="76"/>
      <c r="C17" s="76"/>
      <c r="D17" s="76"/>
      <c r="E17" s="73"/>
      <c r="F17" s="73"/>
      <c r="G17" s="73"/>
      <c r="H17" s="16" t="s">
        <v>5</v>
      </c>
      <c r="I17" s="16" t="s">
        <v>6</v>
      </c>
      <c r="J17" s="16" t="s">
        <v>33</v>
      </c>
      <c r="K17" s="16" t="s">
        <v>5</v>
      </c>
      <c r="L17" s="16" t="s">
        <v>6</v>
      </c>
      <c r="M17" s="16" t="s">
        <v>33</v>
      </c>
      <c r="N17" s="76"/>
      <c r="O17" s="73"/>
    </row>
    <row r="18" spans="1:18" s="3" customFormat="1" ht="9" customHeight="1">
      <c r="A18" s="17"/>
      <c r="B18" s="17"/>
      <c r="C18" s="17"/>
      <c r="D18" s="26"/>
      <c r="E18" s="18"/>
      <c r="F18" s="18"/>
      <c r="G18" s="17"/>
      <c r="H18" s="19"/>
      <c r="I18" s="19"/>
      <c r="J18" s="19"/>
      <c r="K18" s="19"/>
      <c r="L18" s="19"/>
      <c r="M18" s="19"/>
      <c r="N18" s="19"/>
      <c r="O18" s="20"/>
      <c r="P18" s="18"/>
      <c r="R18" s="13" t="str">
        <f>IF(AND(E18="",E17&lt;&gt;""),"__T__",IF(AND(E18&lt;&gt;"",E17=""),"__D__",""))</f>
        <v/>
      </c>
    </row>
    <row r="19" spans="1:18" s="4" customFormat="1">
      <c r="A19" s="37" t="s">
        <v>17</v>
      </c>
      <c r="B19" s="38"/>
      <c r="C19" s="50"/>
      <c r="D19" s="38"/>
      <c r="E19" s="40" t="s">
        <v>20</v>
      </c>
      <c r="F19" s="41"/>
      <c r="G19" s="57"/>
      <c r="H19" s="41"/>
      <c r="I19" s="42"/>
      <c r="J19" s="42"/>
      <c r="K19" s="38"/>
      <c r="L19" s="38"/>
      <c r="M19" s="42"/>
      <c r="N19" s="39"/>
      <c r="O19" s="38"/>
    </row>
    <row r="20" spans="1:18" s="4" customFormat="1">
      <c r="A20" s="43"/>
      <c r="B20" s="44"/>
      <c r="C20" s="43"/>
      <c r="D20" s="45"/>
      <c r="E20" s="46"/>
      <c r="F20" s="47"/>
      <c r="G20" s="48"/>
      <c r="H20" s="47"/>
      <c r="I20" s="47"/>
      <c r="J20" s="47"/>
      <c r="K20" s="47"/>
      <c r="L20" s="47"/>
      <c r="M20" s="47"/>
      <c r="N20" s="47"/>
      <c r="O20" s="47"/>
    </row>
    <row r="21" spans="1:18" s="4" customFormat="1">
      <c r="A21" s="43" t="s">
        <v>29</v>
      </c>
      <c r="B21" s="44" t="s">
        <v>556</v>
      </c>
      <c r="C21" s="43">
        <v>1976</v>
      </c>
      <c r="D21" s="45">
        <f>($B$14)</f>
        <v>45689</v>
      </c>
      <c r="E21" s="46" t="s">
        <v>23</v>
      </c>
      <c r="F21" s="47">
        <v>1</v>
      </c>
      <c r="G21" s="48" t="s">
        <v>25</v>
      </c>
      <c r="H21" s="47">
        <v>1951.62</v>
      </c>
      <c r="I21" s="47">
        <f>ROUND($F21*H21,2)</f>
        <v>1951.62</v>
      </c>
      <c r="J21" s="49">
        <f>$J$13</f>
        <v>0.23519999999999999</v>
      </c>
      <c r="K21" s="47">
        <v>1029.69</v>
      </c>
      <c r="L21" s="47">
        <f>ROUND($F21*K21,2)</f>
        <v>1029.69</v>
      </c>
      <c r="M21" s="49">
        <f>$J$13</f>
        <v>0.23519999999999999</v>
      </c>
      <c r="N21" s="47">
        <f>H21+K21</f>
        <v>2981.31</v>
      </c>
      <c r="O21" s="47">
        <f>I21+L21</f>
        <v>2981.31</v>
      </c>
    </row>
    <row r="22" spans="1:18" s="4" customFormat="1">
      <c r="A22" s="43"/>
      <c r="B22" s="44"/>
      <c r="C22" s="43"/>
      <c r="D22" s="45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18" s="4" customFormat="1">
      <c r="A23" s="50"/>
      <c r="B23" s="39"/>
      <c r="C23" s="51"/>
      <c r="D23" s="51"/>
      <c r="E23" s="52" t="s">
        <v>18</v>
      </c>
      <c r="F23" s="51"/>
      <c r="G23" s="51"/>
      <c r="H23" s="51"/>
      <c r="I23" s="51">
        <f>TRUNC(SUM(I21:I22),2)</f>
        <v>1951.62</v>
      </c>
      <c r="J23" s="51"/>
      <c r="K23" s="51"/>
      <c r="L23" s="51">
        <f>SUM(L21:L22)</f>
        <v>1029.69</v>
      </c>
      <c r="M23" s="51"/>
      <c r="N23" s="51"/>
      <c r="O23" s="51">
        <f>SUM(O21:O22)</f>
        <v>2981.31</v>
      </c>
    </row>
    <row r="24" spans="1:18" s="4" customFormat="1">
      <c r="A24" s="43"/>
      <c r="B24" s="44"/>
      <c r="C24" s="43"/>
      <c r="D24" s="45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18" s="4" customFormat="1">
      <c r="A25" s="37" t="s">
        <v>21</v>
      </c>
      <c r="B25" s="38"/>
      <c r="C25" s="50"/>
      <c r="D25" s="38"/>
      <c r="E25" s="40" t="s">
        <v>22</v>
      </c>
      <c r="F25" s="41"/>
      <c r="G25" s="57"/>
      <c r="H25" s="41"/>
      <c r="I25" s="42"/>
      <c r="J25" s="42"/>
      <c r="K25" s="38"/>
      <c r="L25" s="38"/>
      <c r="M25" s="42"/>
      <c r="N25" s="39"/>
      <c r="O25" s="38"/>
    </row>
    <row r="26" spans="1:18" s="4" customFormat="1">
      <c r="A26" s="43"/>
      <c r="B26" s="44"/>
      <c r="C26" s="43"/>
      <c r="D26" s="45"/>
      <c r="E26" s="46"/>
      <c r="F26" s="47"/>
      <c r="G26" s="48"/>
      <c r="H26" s="47"/>
      <c r="I26" s="47"/>
      <c r="J26" s="47"/>
      <c r="K26" s="47"/>
      <c r="L26" s="47"/>
      <c r="M26" s="47"/>
      <c r="N26" s="47"/>
      <c r="O26" s="47"/>
    </row>
    <row r="27" spans="1:18" s="4" customFormat="1">
      <c r="A27" s="43" t="s">
        <v>24</v>
      </c>
      <c r="B27" s="44" t="s">
        <v>16</v>
      </c>
      <c r="C27" s="43" t="s">
        <v>24</v>
      </c>
      <c r="D27" s="45">
        <f>($B$14)</f>
        <v>45689</v>
      </c>
      <c r="E27" s="46" t="s">
        <v>19</v>
      </c>
      <c r="F27" s="47">
        <v>1</v>
      </c>
      <c r="G27" s="48" t="s">
        <v>26</v>
      </c>
      <c r="H27" s="47">
        <v>335.32</v>
      </c>
      <c r="I27" s="47">
        <f>ROUND($F27*H27,2)</f>
        <v>335.32</v>
      </c>
      <c r="J27" s="49">
        <f>$J$13</f>
        <v>0.23519999999999999</v>
      </c>
      <c r="K27" s="47">
        <v>0</v>
      </c>
      <c r="L27" s="47">
        <f>ROUND($F27*K27,2)</f>
        <v>0</v>
      </c>
      <c r="M27" s="49">
        <f>$J$13</f>
        <v>0.23519999999999999</v>
      </c>
      <c r="N27" s="47">
        <f>H27+K27</f>
        <v>335.32</v>
      </c>
      <c r="O27" s="47">
        <f>I27+L27</f>
        <v>335.32</v>
      </c>
    </row>
    <row r="28" spans="1:18" s="4" customFormat="1">
      <c r="A28" s="43" t="s">
        <v>30</v>
      </c>
      <c r="B28" s="44" t="s">
        <v>556</v>
      </c>
      <c r="C28" s="43" t="s">
        <v>38</v>
      </c>
      <c r="D28" s="45">
        <f>($B$14)</f>
        <v>45689</v>
      </c>
      <c r="E28" s="46" t="s">
        <v>28</v>
      </c>
      <c r="F28" s="47">
        <v>6</v>
      </c>
      <c r="G28" s="48" t="s">
        <v>27</v>
      </c>
      <c r="H28" s="47">
        <v>0</v>
      </c>
      <c r="I28" s="47">
        <f>ROUND($F28*H28,2)</f>
        <v>0</v>
      </c>
      <c r="J28" s="49">
        <f>$J$13</f>
        <v>0.23519999999999999</v>
      </c>
      <c r="K28" s="47">
        <v>1499.51</v>
      </c>
      <c r="L28" s="47">
        <f>ROUND($F28*K28,2)</f>
        <v>8997.06</v>
      </c>
      <c r="M28" s="49">
        <f>$J$13</f>
        <v>0.23519999999999999</v>
      </c>
      <c r="N28" s="47">
        <f>H28+K28</f>
        <v>1499.51</v>
      </c>
      <c r="O28" s="47">
        <f>I28+L28</f>
        <v>8997.06</v>
      </c>
    </row>
    <row r="29" spans="1:18" s="4" customFormat="1">
      <c r="A29" s="43"/>
      <c r="B29" s="44"/>
      <c r="C29" s="43"/>
      <c r="D29" s="45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18" s="4" customFormat="1">
      <c r="A30" s="50"/>
      <c r="B30" s="39"/>
      <c r="C30" s="51"/>
      <c r="D30" s="51"/>
      <c r="E30" s="52" t="s">
        <v>18</v>
      </c>
      <c r="F30" s="51"/>
      <c r="G30" s="51"/>
      <c r="H30" s="51"/>
      <c r="I30" s="51">
        <f>SUM(I27:I29)</f>
        <v>335.32</v>
      </c>
      <c r="J30" s="51"/>
      <c r="K30" s="51"/>
      <c r="L30" s="51">
        <f>SUM(L27:L29)</f>
        <v>8997.06</v>
      </c>
      <c r="M30" s="51"/>
      <c r="N30" s="51"/>
      <c r="O30" s="51">
        <f>SUM(O27:O29)</f>
        <v>9332.3799999999992</v>
      </c>
    </row>
    <row r="31" spans="1:18" s="4" customFormat="1">
      <c r="A31" s="43"/>
      <c r="B31" s="44"/>
      <c r="C31" s="43"/>
      <c r="D31" s="45"/>
      <c r="E31" s="46"/>
      <c r="F31" s="47"/>
      <c r="G31" s="47"/>
      <c r="H31" s="47"/>
      <c r="I31" s="47"/>
      <c r="J31" s="47"/>
      <c r="K31" s="47"/>
      <c r="L31" s="47"/>
      <c r="M31" s="47"/>
      <c r="N31" s="47"/>
      <c r="O31" s="47"/>
    </row>
    <row r="32" spans="1:18" s="4" customFormat="1">
      <c r="A32" s="37" t="s">
        <v>372</v>
      </c>
      <c r="B32" s="38"/>
      <c r="C32" s="50"/>
      <c r="D32" s="38"/>
      <c r="E32" s="40" t="s">
        <v>386</v>
      </c>
      <c r="F32" s="41"/>
      <c r="G32" s="57"/>
      <c r="H32" s="41"/>
      <c r="I32" s="42"/>
      <c r="J32" s="42"/>
      <c r="K32" s="38"/>
      <c r="L32" s="38"/>
      <c r="M32" s="42"/>
      <c r="N32" s="39"/>
      <c r="O32" s="38"/>
    </row>
    <row r="33" spans="1:15" s="4" customFormat="1">
      <c r="A33" s="43"/>
      <c r="B33" s="44"/>
      <c r="C33" s="43"/>
      <c r="D33" s="45"/>
      <c r="E33" s="46"/>
      <c r="F33" s="47"/>
      <c r="G33" s="48"/>
      <c r="H33" s="47"/>
      <c r="I33" s="47"/>
      <c r="J33" s="47"/>
      <c r="K33" s="47"/>
      <c r="L33" s="47"/>
      <c r="M33" s="47"/>
      <c r="N33" s="47"/>
      <c r="O33" s="47"/>
    </row>
    <row r="34" spans="1:15" s="4" customFormat="1">
      <c r="A34" s="43" t="s">
        <v>373</v>
      </c>
      <c r="B34" s="44" t="s">
        <v>15</v>
      </c>
      <c r="C34" s="43" t="s">
        <v>39</v>
      </c>
      <c r="D34" s="45">
        <f t="shared" ref="D34:D46" si="0">($B$14)</f>
        <v>45689</v>
      </c>
      <c r="E34" s="46" t="s">
        <v>40</v>
      </c>
      <c r="F34" s="47">
        <v>0.48</v>
      </c>
      <c r="G34" s="48" t="s">
        <v>557</v>
      </c>
      <c r="H34" s="47">
        <v>1093.1600000000001</v>
      </c>
      <c r="I34" s="47">
        <f t="shared" ref="I34:I46" si="1">ROUND($F34*H34,2)</f>
        <v>524.72</v>
      </c>
      <c r="J34" s="49">
        <f t="shared" ref="J34:J46" si="2">$J$13</f>
        <v>0.23519999999999999</v>
      </c>
      <c r="K34" s="47">
        <v>56.07</v>
      </c>
      <c r="L34" s="47">
        <f t="shared" ref="L34:L46" si="3">ROUND($F34*K34,2)</f>
        <v>26.91</v>
      </c>
      <c r="M34" s="49">
        <f t="shared" ref="M34:M46" si="4">$J$13</f>
        <v>0.23519999999999999</v>
      </c>
      <c r="N34" s="47">
        <f t="shared" ref="N34:N46" si="5">H34+K34</f>
        <v>1149.23</v>
      </c>
      <c r="O34" s="47">
        <f t="shared" ref="O34:O46" si="6">I34+L34</f>
        <v>551.63</v>
      </c>
    </row>
    <row r="35" spans="1:15" s="4" customFormat="1">
      <c r="A35" s="43" t="s">
        <v>374</v>
      </c>
      <c r="B35" s="44" t="s">
        <v>15</v>
      </c>
      <c r="C35" s="43" t="s">
        <v>41</v>
      </c>
      <c r="D35" s="45">
        <f t="shared" si="0"/>
        <v>45689</v>
      </c>
      <c r="E35" s="46" t="s">
        <v>42</v>
      </c>
      <c r="F35" s="47">
        <v>9</v>
      </c>
      <c r="G35" s="48" t="s">
        <v>557</v>
      </c>
      <c r="H35" s="47">
        <v>1345.08</v>
      </c>
      <c r="I35" s="47">
        <f t="shared" si="1"/>
        <v>12105.72</v>
      </c>
      <c r="J35" s="49">
        <f t="shared" si="2"/>
        <v>0.23519999999999999</v>
      </c>
      <c r="K35" s="47">
        <v>392.48</v>
      </c>
      <c r="L35" s="47">
        <f t="shared" si="3"/>
        <v>3532.32</v>
      </c>
      <c r="M35" s="49">
        <f t="shared" si="4"/>
        <v>0.23519999999999999</v>
      </c>
      <c r="N35" s="47">
        <f t="shared" si="5"/>
        <v>1737.56</v>
      </c>
      <c r="O35" s="47">
        <f t="shared" si="6"/>
        <v>15638.039999999999</v>
      </c>
    </row>
    <row r="36" spans="1:15" s="4" customFormat="1">
      <c r="A36" s="43" t="s">
        <v>375</v>
      </c>
      <c r="B36" s="44" t="s">
        <v>15</v>
      </c>
      <c r="C36" s="43" t="s">
        <v>43</v>
      </c>
      <c r="D36" s="45">
        <f t="shared" si="0"/>
        <v>45689</v>
      </c>
      <c r="E36" s="46" t="s">
        <v>44</v>
      </c>
      <c r="F36" s="47">
        <v>1</v>
      </c>
      <c r="G36" s="48" t="s">
        <v>558</v>
      </c>
      <c r="H36" s="47">
        <v>824.43</v>
      </c>
      <c r="I36" s="47">
        <f t="shared" si="1"/>
        <v>824.43</v>
      </c>
      <c r="J36" s="49">
        <f t="shared" si="2"/>
        <v>0.23519999999999999</v>
      </c>
      <c r="K36" s="47">
        <v>593.16</v>
      </c>
      <c r="L36" s="47">
        <f t="shared" si="3"/>
        <v>593.16</v>
      </c>
      <c r="M36" s="49">
        <f t="shared" si="4"/>
        <v>0.23519999999999999</v>
      </c>
      <c r="N36" s="47">
        <f t="shared" si="5"/>
        <v>1417.59</v>
      </c>
      <c r="O36" s="47">
        <f t="shared" si="6"/>
        <v>1417.59</v>
      </c>
    </row>
    <row r="37" spans="1:15" s="4" customFormat="1">
      <c r="A37" s="43" t="s">
        <v>376</v>
      </c>
      <c r="B37" s="44" t="s">
        <v>556</v>
      </c>
      <c r="C37" s="43" t="s">
        <v>45</v>
      </c>
      <c r="D37" s="45">
        <f t="shared" si="0"/>
        <v>45689</v>
      </c>
      <c r="E37" s="46" t="s">
        <v>46</v>
      </c>
      <c r="F37" s="47">
        <v>1</v>
      </c>
      <c r="G37" s="48" t="s">
        <v>26</v>
      </c>
      <c r="H37" s="47">
        <v>458.7</v>
      </c>
      <c r="I37" s="47">
        <f t="shared" si="1"/>
        <v>458.7</v>
      </c>
      <c r="J37" s="49">
        <f t="shared" si="2"/>
        <v>0.23519999999999999</v>
      </c>
      <c r="K37" s="47">
        <v>498.21</v>
      </c>
      <c r="L37" s="47">
        <f t="shared" si="3"/>
        <v>498.21</v>
      </c>
      <c r="M37" s="49">
        <f t="shared" si="4"/>
        <v>0.23519999999999999</v>
      </c>
      <c r="N37" s="47">
        <f t="shared" si="5"/>
        <v>956.91</v>
      </c>
      <c r="O37" s="47">
        <f t="shared" si="6"/>
        <v>956.91</v>
      </c>
    </row>
    <row r="38" spans="1:15" s="4" customFormat="1">
      <c r="A38" s="43" t="s">
        <v>377</v>
      </c>
      <c r="B38" s="44" t="s">
        <v>16</v>
      </c>
      <c r="C38" s="43" t="s">
        <v>377</v>
      </c>
      <c r="D38" s="45">
        <f t="shared" si="0"/>
        <v>45689</v>
      </c>
      <c r="E38" s="46" t="s">
        <v>47</v>
      </c>
      <c r="F38" s="47">
        <v>4</v>
      </c>
      <c r="G38" s="48" t="s">
        <v>27</v>
      </c>
      <c r="H38" s="47">
        <v>4125.57</v>
      </c>
      <c r="I38" s="47">
        <f t="shared" si="1"/>
        <v>16502.28</v>
      </c>
      <c r="J38" s="49">
        <f t="shared" si="2"/>
        <v>0.23519999999999999</v>
      </c>
      <c r="K38" s="47">
        <v>0</v>
      </c>
      <c r="L38" s="47">
        <f t="shared" si="3"/>
        <v>0</v>
      </c>
      <c r="M38" s="49">
        <f t="shared" si="4"/>
        <v>0.23519999999999999</v>
      </c>
      <c r="N38" s="47">
        <f t="shared" si="5"/>
        <v>4125.57</v>
      </c>
      <c r="O38" s="47">
        <f t="shared" si="6"/>
        <v>16502.28</v>
      </c>
    </row>
    <row r="39" spans="1:15" s="4" customFormat="1">
      <c r="A39" s="43" t="s">
        <v>378</v>
      </c>
      <c r="B39" s="44" t="s">
        <v>556</v>
      </c>
      <c r="C39" s="43" t="s">
        <v>48</v>
      </c>
      <c r="D39" s="45">
        <f t="shared" si="0"/>
        <v>45689</v>
      </c>
      <c r="E39" s="46" t="s">
        <v>49</v>
      </c>
      <c r="F39" s="47">
        <v>20</v>
      </c>
      <c r="G39" s="48" t="s">
        <v>559</v>
      </c>
      <c r="H39" s="47">
        <v>0</v>
      </c>
      <c r="I39" s="47">
        <f t="shared" si="1"/>
        <v>0</v>
      </c>
      <c r="J39" s="49">
        <f t="shared" si="2"/>
        <v>0.23519999999999999</v>
      </c>
      <c r="K39" s="47">
        <v>33.18</v>
      </c>
      <c r="L39" s="47">
        <f t="shared" si="3"/>
        <v>663.6</v>
      </c>
      <c r="M39" s="49">
        <f t="shared" si="4"/>
        <v>0.23519999999999999</v>
      </c>
      <c r="N39" s="47">
        <f t="shared" si="5"/>
        <v>33.18</v>
      </c>
      <c r="O39" s="47">
        <f t="shared" si="6"/>
        <v>663.6</v>
      </c>
    </row>
    <row r="40" spans="1:15" s="4" customFormat="1">
      <c r="A40" s="43" t="s">
        <v>379</v>
      </c>
      <c r="B40" s="44" t="s">
        <v>16</v>
      </c>
      <c r="C40" s="43" t="s">
        <v>379</v>
      </c>
      <c r="D40" s="45">
        <f t="shared" si="0"/>
        <v>45689</v>
      </c>
      <c r="E40" s="46" t="s">
        <v>50</v>
      </c>
      <c r="F40" s="47">
        <v>1</v>
      </c>
      <c r="G40" s="48" t="s">
        <v>27</v>
      </c>
      <c r="H40" s="47">
        <v>864.64</v>
      </c>
      <c r="I40" s="47">
        <f t="shared" si="1"/>
        <v>864.64</v>
      </c>
      <c r="J40" s="49">
        <f t="shared" si="2"/>
        <v>0.23519999999999999</v>
      </c>
      <c r="K40" s="47">
        <v>0</v>
      </c>
      <c r="L40" s="47">
        <f t="shared" si="3"/>
        <v>0</v>
      </c>
      <c r="M40" s="49">
        <f t="shared" si="4"/>
        <v>0.23519999999999999</v>
      </c>
      <c r="N40" s="47">
        <f t="shared" si="5"/>
        <v>864.64</v>
      </c>
      <c r="O40" s="47">
        <f t="shared" si="6"/>
        <v>864.64</v>
      </c>
    </row>
    <row r="41" spans="1:15" s="4" customFormat="1">
      <c r="A41" s="43" t="s">
        <v>380</v>
      </c>
      <c r="B41" s="44" t="s">
        <v>16</v>
      </c>
      <c r="C41" s="43" t="s">
        <v>380</v>
      </c>
      <c r="D41" s="45">
        <f t="shared" si="0"/>
        <v>45689</v>
      </c>
      <c r="E41" s="46" t="s">
        <v>51</v>
      </c>
      <c r="F41" s="47">
        <v>1</v>
      </c>
      <c r="G41" s="48" t="s">
        <v>25</v>
      </c>
      <c r="H41" s="47">
        <v>2132.7800000000002</v>
      </c>
      <c r="I41" s="47">
        <f t="shared" si="1"/>
        <v>2132.7800000000002</v>
      </c>
      <c r="J41" s="49">
        <f t="shared" si="2"/>
        <v>0.23519999999999999</v>
      </c>
      <c r="K41" s="47">
        <v>0</v>
      </c>
      <c r="L41" s="47">
        <f t="shared" si="3"/>
        <v>0</v>
      </c>
      <c r="M41" s="49">
        <f t="shared" si="4"/>
        <v>0.23519999999999999</v>
      </c>
      <c r="N41" s="47">
        <f t="shared" si="5"/>
        <v>2132.7800000000002</v>
      </c>
      <c r="O41" s="47">
        <f t="shared" si="6"/>
        <v>2132.7800000000002</v>
      </c>
    </row>
    <row r="42" spans="1:15" s="4" customFormat="1">
      <c r="A42" s="43" t="s">
        <v>381</v>
      </c>
      <c r="B42" s="44" t="s">
        <v>16</v>
      </c>
      <c r="C42" s="43" t="s">
        <v>381</v>
      </c>
      <c r="D42" s="45">
        <f t="shared" si="0"/>
        <v>45689</v>
      </c>
      <c r="E42" s="46" t="s">
        <v>52</v>
      </c>
      <c r="F42" s="47">
        <v>1</v>
      </c>
      <c r="G42" s="48" t="s">
        <v>26</v>
      </c>
      <c r="H42" s="47">
        <v>1420.07</v>
      </c>
      <c r="I42" s="47">
        <f t="shared" si="1"/>
        <v>1420.07</v>
      </c>
      <c r="J42" s="49">
        <f t="shared" si="2"/>
        <v>0.23519999999999999</v>
      </c>
      <c r="K42" s="47">
        <v>0</v>
      </c>
      <c r="L42" s="47">
        <f t="shared" si="3"/>
        <v>0</v>
      </c>
      <c r="M42" s="49">
        <f t="shared" si="4"/>
        <v>0.23519999999999999</v>
      </c>
      <c r="N42" s="47">
        <f t="shared" si="5"/>
        <v>1420.07</v>
      </c>
      <c r="O42" s="47">
        <f t="shared" si="6"/>
        <v>1420.07</v>
      </c>
    </row>
    <row r="43" spans="1:15" s="4" customFormat="1">
      <c r="A43" s="43" t="s">
        <v>382</v>
      </c>
      <c r="B43" s="44" t="s">
        <v>16</v>
      </c>
      <c r="C43" s="43" t="s">
        <v>382</v>
      </c>
      <c r="D43" s="45">
        <f t="shared" si="0"/>
        <v>45689</v>
      </c>
      <c r="E43" s="46" t="s">
        <v>53</v>
      </c>
      <c r="F43" s="47">
        <v>1</v>
      </c>
      <c r="G43" s="48" t="s">
        <v>26</v>
      </c>
      <c r="H43" s="47">
        <v>1358.31</v>
      </c>
      <c r="I43" s="47">
        <f t="shared" si="1"/>
        <v>1358.31</v>
      </c>
      <c r="J43" s="49">
        <f t="shared" si="2"/>
        <v>0.23519999999999999</v>
      </c>
      <c r="K43" s="47">
        <v>0</v>
      </c>
      <c r="L43" s="47">
        <f t="shared" si="3"/>
        <v>0</v>
      </c>
      <c r="M43" s="49">
        <f t="shared" si="4"/>
        <v>0.23519999999999999</v>
      </c>
      <c r="N43" s="47">
        <f t="shared" si="5"/>
        <v>1358.31</v>
      </c>
      <c r="O43" s="47">
        <f t="shared" si="6"/>
        <v>1358.31</v>
      </c>
    </row>
    <row r="44" spans="1:15" s="4" customFormat="1">
      <c r="A44" s="43" t="s">
        <v>383</v>
      </c>
      <c r="B44" s="44" t="s">
        <v>556</v>
      </c>
      <c r="C44" s="43" t="s">
        <v>54</v>
      </c>
      <c r="D44" s="45">
        <f t="shared" si="0"/>
        <v>45689</v>
      </c>
      <c r="E44" s="46" t="s">
        <v>55</v>
      </c>
      <c r="F44" s="47">
        <v>18</v>
      </c>
      <c r="G44" s="48" t="s">
        <v>559</v>
      </c>
      <c r="H44" s="47">
        <v>28.92</v>
      </c>
      <c r="I44" s="47">
        <f t="shared" si="1"/>
        <v>520.55999999999995</v>
      </c>
      <c r="J44" s="49">
        <f t="shared" si="2"/>
        <v>0.23519999999999999</v>
      </c>
      <c r="K44" s="47">
        <v>8.5399999999999991</v>
      </c>
      <c r="L44" s="47">
        <f t="shared" si="3"/>
        <v>153.72</v>
      </c>
      <c r="M44" s="49">
        <f t="shared" si="4"/>
        <v>0.23519999999999999</v>
      </c>
      <c r="N44" s="47">
        <f t="shared" si="5"/>
        <v>37.46</v>
      </c>
      <c r="O44" s="47">
        <f t="shared" si="6"/>
        <v>674.28</v>
      </c>
    </row>
    <row r="45" spans="1:15" s="4" customFormat="1">
      <c r="A45" s="43" t="s">
        <v>384</v>
      </c>
      <c r="B45" s="44" t="s">
        <v>556</v>
      </c>
      <c r="C45" s="43" t="s">
        <v>56</v>
      </c>
      <c r="D45" s="45">
        <f t="shared" si="0"/>
        <v>45689</v>
      </c>
      <c r="E45" s="46" t="s">
        <v>57</v>
      </c>
      <c r="F45" s="47">
        <v>208</v>
      </c>
      <c r="G45" s="48" t="s">
        <v>557</v>
      </c>
      <c r="H45" s="47">
        <v>5.82</v>
      </c>
      <c r="I45" s="47">
        <f t="shared" si="1"/>
        <v>1210.56</v>
      </c>
      <c r="J45" s="49">
        <f t="shared" si="2"/>
        <v>0.23519999999999999</v>
      </c>
      <c r="K45" s="47">
        <v>4.01</v>
      </c>
      <c r="L45" s="47">
        <f t="shared" si="3"/>
        <v>834.08</v>
      </c>
      <c r="M45" s="49">
        <f t="shared" si="4"/>
        <v>0.23519999999999999</v>
      </c>
      <c r="N45" s="47">
        <f t="shared" si="5"/>
        <v>9.83</v>
      </c>
      <c r="O45" s="47">
        <f t="shared" si="6"/>
        <v>2044.6399999999999</v>
      </c>
    </row>
    <row r="46" spans="1:15" s="4" customFormat="1">
      <c r="A46" s="43" t="s">
        <v>385</v>
      </c>
      <c r="B46" s="44" t="s">
        <v>16</v>
      </c>
      <c r="C46" s="43" t="s">
        <v>385</v>
      </c>
      <c r="D46" s="45">
        <f t="shared" si="0"/>
        <v>45689</v>
      </c>
      <c r="E46" s="46" t="s">
        <v>58</v>
      </c>
      <c r="F46" s="47">
        <v>1</v>
      </c>
      <c r="G46" s="48" t="s">
        <v>25</v>
      </c>
      <c r="H46" s="47">
        <v>1853.42</v>
      </c>
      <c r="I46" s="47">
        <f t="shared" si="1"/>
        <v>1853.42</v>
      </c>
      <c r="J46" s="49">
        <f t="shared" si="2"/>
        <v>0.23519999999999999</v>
      </c>
      <c r="K46" s="47">
        <v>0</v>
      </c>
      <c r="L46" s="47">
        <f t="shared" si="3"/>
        <v>0</v>
      </c>
      <c r="M46" s="49">
        <f t="shared" si="4"/>
        <v>0.23519999999999999</v>
      </c>
      <c r="N46" s="47">
        <f t="shared" si="5"/>
        <v>1853.42</v>
      </c>
      <c r="O46" s="47">
        <f t="shared" si="6"/>
        <v>1853.42</v>
      </c>
    </row>
    <row r="47" spans="1:15" s="4" customFormat="1">
      <c r="A47" s="43"/>
      <c r="B47" s="44"/>
      <c r="C47" s="43"/>
      <c r="D47" s="45"/>
      <c r="E47" s="46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5" s="4" customFormat="1">
      <c r="A48" s="50"/>
      <c r="B48" s="39"/>
      <c r="C48" s="51"/>
      <c r="D48" s="51"/>
      <c r="E48" s="52" t="s">
        <v>18</v>
      </c>
      <c r="F48" s="51"/>
      <c r="G48" s="51"/>
      <c r="H48" s="51"/>
      <c r="I48" s="51">
        <f t="shared" ref="I48" si="7">SUM(I34:I47)</f>
        <v>39776.189999999988</v>
      </c>
      <c r="J48" s="51"/>
      <c r="K48" s="51"/>
      <c r="L48" s="51">
        <f t="shared" ref="L48" si="8">SUM(L34:L47)</f>
        <v>6302.0000000000009</v>
      </c>
      <c r="M48" s="51"/>
      <c r="N48" s="51"/>
      <c r="O48" s="51">
        <f>SUM(O34:O47)</f>
        <v>46078.189999999988</v>
      </c>
    </row>
    <row r="49" spans="1:15" s="4" customFormat="1">
      <c r="A49" s="43"/>
      <c r="B49" s="44"/>
      <c r="C49" s="43"/>
      <c r="D49" s="45"/>
      <c r="E49" s="46"/>
      <c r="F49" s="47"/>
      <c r="G49" s="47"/>
      <c r="H49" s="47"/>
      <c r="I49" s="47"/>
      <c r="J49" s="47"/>
      <c r="K49" s="47"/>
      <c r="L49" s="47"/>
      <c r="M49" s="47"/>
      <c r="N49" s="47"/>
      <c r="O49" s="47"/>
    </row>
    <row r="50" spans="1:15" s="4" customFormat="1">
      <c r="A50" s="37" t="s">
        <v>387</v>
      </c>
      <c r="B50" s="38"/>
      <c r="C50" s="50"/>
      <c r="D50" s="38"/>
      <c r="E50" s="40" t="s">
        <v>388</v>
      </c>
      <c r="F50" s="41"/>
      <c r="G50" s="57"/>
      <c r="H50" s="41"/>
      <c r="I50" s="42"/>
      <c r="J50" s="42"/>
      <c r="K50" s="38"/>
      <c r="L50" s="38"/>
      <c r="M50" s="42"/>
      <c r="N50" s="39"/>
      <c r="O50" s="38"/>
    </row>
    <row r="51" spans="1:15" s="4" customFormat="1">
      <c r="A51" s="43"/>
      <c r="B51" s="44"/>
      <c r="C51" s="43"/>
      <c r="D51" s="45"/>
      <c r="E51" s="46"/>
      <c r="F51" s="47"/>
      <c r="G51" s="48"/>
      <c r="H51" s="47"/>
      <c r="I51" s="47"/>
      <c r="J51" s="47"/>
      <c r="K51" s="47"/>
      <c r="L51" s="47"/>
      <c r="M51" s="47"/>
      <c r="N51" s="47"/>
      <c r="O51" s="47"/>
    </row>
    <row r="52" spans="1:15" s="4" customFormat="1">
      <c r="A52" s="43" t="s">
        <v>389</v>
      </c>
      <c r="B52" s="44" t="s">
        <v>556</v>
      </c>
      <c r="C52" s="43" t="s">
        <v>59</v>
      </c>
      <c r="D52" s="45">
        <f>($B$14)</f>
        <v>45689</v>
      </c>
      <c r="E52" s="46" t="s">
        <v>60</v>
      </c>
      <c r="F52" s="47">
        <v>1</v>
      </c>
      <c r="G52" s="48" t="s">
        <v>26</v>
      </c>
      <c r="H52" s="47">
        <v>0</v>
      </c>
      <c r="I52" s="47">
        <f>ROUND($F52*H52,2)</f>
        <v>0</v>
      </c>
      <c r="J52" s="49">
        <f>$J$13</f>
        <v>0.23519999999999999</v>
      </c>
      <c r="K52" s="47">
        <v>41974.6</v>
      </c>
      <c r="L52" s="47">
        <f>ROUND($F52*K52,2)</f>
        <v>41974.6</v>
      </c>
      <c r="M52" s="49">
        <f>$J$13</f>
        <v>0.23519999999999999</v>
      </c>
      <c r="N52" s="47">
        <f>H52+K52</f>
        <v>41974.6</v>
      </c>
      <c r="O52" s="47">
        <f>I52+L52</f>
        <v>41974.6</v>
      </c>
    </row>
    <row r="53" spans="1:15" s="4" customFormat="1">
      <c r="A53" s="43"/>
      <c r="B53" s="44"/>
      <c r="C53" s="43"/>
      <c r="D53" s="45"/>
      <c r="E53" s="46"/>
      <c r="F53" s="47"/>
      <c r="G53" s="47"/>
      <c r="H53" s="47"/>
      <c r="I53" s="47"/>
      <c r="J53" s="47"/>
      <c r="K53" s="47"/>
      <c r="L53" s="47"/>
      <c r="M53" s="47"/>
      <c r="N53" s="47"/>
      <c r="O53" s="47"/>
    </row>
    <row r="54" spans="1:15" s="4" customFormat="1">
      <c r="A54" s="50"/>
      <c r="B54" s="39"/>
      <c r="C54" s="51"/>
      <c r="D54" s="51"/>
      <c r="E54" s="52" t="s">
        <v>18</v>
      </c>
      <c r="F54" s="51"/>
      <c r="G54" s="51"/>
      <c r="H54" s="51"/>
      <c r="I54" s="51">
        <f>SUM(I52:I53)</f>
        <v>0</v>
      </c>
      <c r="J54" s="51"/>
      <c r="K54" s="51"/>
      <c r="L54" s="51">
        <f>SUM(L52:L53)</f>
        <v>41974.6</v>
      </c>
      <c r="M54" s="51"/>
      <c r="N54" s="51"/>
      <c r="O54" s="51">
        <f>SUM(O52:O53)</f>
        <v>41974.6</v>
      </c>
    </row>
    <row r="55" spans="1:15" s="4" customFormat="1">
      <c r="A55" s="43"/>
      <c r="B55" s="44"/>
      <c r="C55" s="43"/>
      <c r="D55" s="45"/>
      <c r="E55" s="46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s="4" customFormat="1">
      <c r="A56" s="37" t="s">
        <v>390</v>
      </c>
      <c r="B56" s="38"/>
      <c r="C56" s="50"/>
      <c r="D56" s="38"/>
      <c r="E56" s="40" t="s">
        <v>393</v>
      </c>
      <c r="F56" s="41"/>
      <c r="G56" s="57"/>
      <c r="H56" s="41"/>
      <c r="I56" s="42"/>
      <c r="J56" s="42"/>
      <c r="K56" s="38"/>
      <c r="L56" s="38"/>
      <c r="M56" s="42"/>
      <c r="N56" s="39"/>
      <c r="O56" s="38"/>
    </row>
    <row r="57" spans="1:15" s="4" customFormat="1">
      <c r="A57" s="43"/>
      <c r="B57" s="44"/>
      <c r="C57" s="43"/>
      <c r="D57" s="45"/>
      <c r="E57" s="46"/>
      <c r="F57" s="47"/>
      <c r="G57" s="48"/>
      <c r="H57" s="47"/>
      <c r="I57" s="47"/>
      <c r="J57" s="47"/>
      <c r="K57" s="47"/>
      <c r="L57" s="47"/>
      <c r="M57" s="47"/>
      <c r="N57" s="47"/>
      <c r="O57" s="47"/>
    </row>
    <row r="58" spans="1:15" s="4" customFormat="1">
      <c r="A58" s="43" t="s">
        <v>391</v>
      </c>
      <c r="B58" s="44" t="s">
        <v>15</v>
      </c>
      <c r="C58" s="43" t="s">
        <v>61</v>
      </c>
      <c r="D58" s="45">
        <f>($B$14)</f>
        <v>45689</v>
      </c>
      <c r="E58" s="46" t="s">
        <v>62</v>
      </c>
      <c r="F58" s="47">
        <v>2.1</v>
      </c>
      <c r="G58" s="48" t="s">
        <v>557</v>
      </c>
      <c r="H58" s="47">
        <v>112.3</v>
      </c>
      <c r="I58" s="47">
        <f t="shared" ref="I58:I59" si="9">ROUND($F58*H58,2)</f>
        <v>235.83</v>
      </c>
      <c r="J58" s="49">
        <f t="shared" ref="J58:J59" si="10">$J$13</f>
        <v>0.23519999999999999</v>
      </c>
      <c r="K58" s="47">
        <v>81.209999999999994</v>
      </c>
      <c r="L58" s="47">
        <f>ROUND($F58*K58,2)</f>
        <v>170.54</v>
      </c>
      <c r="M58" s="49">
        <f>$J$13</f>
        <v>0.23519999999999999</v>
      </c>
      <c r="N58" s="47">
        <f>H58+K58</f>
        <v>193.51</v>
      </c>
      <c r="O58" s="47">
        <f>I58+L58</f>
        <v>406.37</v>
      </c>
    </row>
    <row r="59" spans="1:15" s="4" customFormat="1">
      <c r="A59" s="43" t="s">
        <v>392</v>
      </c>
      <c r="B59" s="44" t="s">
        <v>556</v>
      </c>
      <c r="C59" s="43" t="s">
        <v>63</v>
      </c>
      <c r="D59" s="45">
        <f>($B$14)</f>
        <v>45689</v>
      </c>
      <c r="E59" s="46" t="s">
        <v>64</v>
      </c>
      <c r="F59" s="47">
        <v>4.5999999999999996</v>
      </c>
      <c r="G59" s="48" t="s">
        <v>557</v>
      </c>
      <c r="H59" s="47">
        <v>68.36</v>
      </c>
      <c r="I59" s="47">
        <f t="shared" si="9"/>
        <v>314.45999999999998</v>
      </c>
      <c r="J59" s="49">
        <f t="shared" si="10"/>
        <v>0.23519999999999999</v>
      </c>
      <c r="K59" s="47">
        <v>14.48</v>
      </c>
      <c r="L59" s="47">
        <f>ROUND($F59*K59,2)</f>
        <v>66.61</v>
      </c>
      <c r="M59" s="49">
        <f>$J$13</f>
        <v>0.23519999999999999</v>
      </c>
      <c r="N59" s="47">
        <f>H59+K59</f>
        <v>82.84</v>
      </c>
      <c r="O59" s="47">
        <f>I59+L59</f>
        <v>381.07</v>
      </c>
    </row>
    <row r="60" spans="1:15" s="4" customFormat="1">
      <c r="A60" s="43"/>
      <c r="B60" s="44"/>
      <c r="C60" s="43"/>
      <c r="D60" s="45"/>
      <c r="E60" s="46"/>
      <c r="F60" s="47"/>
      <c r="G60" s="47"/>
      <c r="H60" s="47"/>
      <c r="I60" s="47"/>
      <c r="J60" s="47"/>
      <c r="K60" s="47"/>
      <c r="L60" s="47"/>
      <c r="M60" s="47"/>
      <c r="N60" s="47"/>
      <c r="O60" s="47"/>
    </row>
    <row r="61" spans="1:15" s="4" customFormat="1">
      <c r="A61" s="50"/>
      <c r="B61" s="39"/>
      <c r="C61" s="51"/>
      <c r="D61" s="51"/>
      <c r="E61" s="52" t="s">
        <v>18</v>
      </c>
      <c r="F61" s="51"/>
      <c r="G61" s="51"/>
      <c r="H61" s="51"/>
      <c r="I61" s="51">
        <f>SUM(I58:I60)</f>
        <v>550.29</v>
      </c>
      <c r="J61" s="51"/>
      <c r="K61" s="51"/>
      <c r="L61" s="51">
        <f>SUM(L58:L60)</f>
        <v>237.14999999999998</v>
      </c>
      <c r="M61" s="51"/>
      <c r="N61" s="51"/>
      <c r="O61" s="51">
        <f>SUM(O58:O60)</f>
        <v>787.44</v>
      </c>
    </row>
    <row r="62" spans="1:15" s="4" customFormat="1">
      <c r="A62" s="43"/>
      <c r="B62" s="44"/>
      <c r="C62" s="43"/>
      <c r="D62" s="45"/>
      <c r="E62" s="46"/>
      <c r="F62" s="47"/>
      <c r="G62" s="47"/>
      <c r="H62" s="47"/>
      <c r="I62" s="47"/>
      <c r="J62" s="47"/>
      <c r="K62" s="47"/>
      <c r="L62" s="47"/>
      <c r="M62" s="47"/>
      <c r="N62" s="47"/>
      <c r="O62" s="47"/>
    </row>
    <row r="63" spans="1:15" s="4" customFormat="1">
      <c r="A63" s="37" t="s">
        <v>394</v>
      </c>
      <c r="B63" s="38"/>
      <c r="C63" s="50"/>
      <c r="D63" s="38"/>
      <c r="E63" s="40" t="s">
        <v>397</v>
      </c>
      <c r="F63" s="41"/>
      <c r="G63" s="57"/>
      <c r="H63" s="41"/>
      <c r="I63" s="42"/>
      <c r="J63" s="42"/>
      <c r="K63" s="38"/>
      <c r="L63" s="38"/>
      <c r="M63" s="42"/>
      <c r="N63" s="39"/>
      <c r="O63" s="38"/>
    </row>
    <row r="64" spans="1:15" s="4" customFormat="1">
      <c r="A64" s="43"/>
      <c r="B64" s="44"/>
      <c r="C64" s="43"/>
      <c r="D64" s="45"/>
      <c r="E64" s="46"/>
      <c r="F64" s="47"/>
      <c r="G64" s="48"/>
      <c r="H64" s="47"/>
      <c r="I64" s="47"/>
      <c r="J64" s="47"/>
      <c r="K64" s="47"/>
      <c r="L64" s="47"/>
      <c r="M64" s="47"/>
      <c r="N64" s="47"/>
      <c r="O64" s="47"/>
    </row>
    <row r="65" spans="1:15" s="4" customFormat="1">
      <c r="A65" s="43" t="s">
        <v>395</v>
      </c>
      <c r="B65" s="44" t="s">
        <v>556</v>
      </c>
      <c r="C65" s="43" t="s">
        <v>65</v>
      </c>
      <c r="D65" s="45">
        <f t="shared" ref="D65:D72" si="11">($B$14)</f>
        <v>45689</v>
      </c>
      <c r="E65" s="46" t="s">
        <v>66</v>
      </c>
      <c r="F65" s="47">
        <v>59.65</v>
      </c>
      <c r="G65" s="48" t="s">
        <v>557</v>
      </c>
      <c r="H65" s="47">
        <v>6.53</v>
      </c>
      <c r="I65" s="47">
        <f t="shared" ref="I65:I72" si="12">ROUND($F65*H65,2)</f>
        <v>389.51</v>
      </c>
      <c r="J65" s="49">
        <f t="shared" ref="J65:J72" si="13">$J$13</f>
        <v>0.23519999999999999</v>
      </c>
      <c r="K65" s="47">
        <v>4.99</v>
      </c>
      <c r="L65" s="47">
        <f t="shared" ref="L65:L72" si="14">ROUND($F65*K65,2)</f>
        <v>297.64999999999998</v>
      </c>
      <c r="M65" s="49">
        <f t="shared" ref="M65:M72" si="15">$J$13</f>
        <v>0.23519999999999999</v>
      </c>
      <c r="N65" s="47">
        <f t="shared" ref="N65:O72" si="16">H65+K65</f>
        <v>11.52</v>
      </c>
      <c r="O65" s="47">
        <f t="shared" si="16"/>
        <v>687.16</v>
      </c>
    </row>
    <row r="66" spans="1:15" s="4" customFormat="1">
      <c r="A66" s="43" t="s">
        <v>396</v>
      </c>
      <c r="B66" s="44" t="s">
        <v>15</v>
      </c>
      <c r="C66" s="43" t="s">
        <v>67</v>
      </c>
      <c r="D66" s="45">
        <f t="shared" si="11"/>
        <v>45689</v>
      </c>
      <c r="E66" s="46" t="s">
        <v>68</v>
      </c>
      <c r="F66" s="47">
        <v>59.65</v>
      </c>
      <c r="G66" s="48" t="s">
        <v>557</v>
      </c>
      <c r="H66" s="47">
        <v>0</v>
      </c>
      <c r="I66" s="47">
        <f t="shared" si="12"/>
        <v>0</v>
      </c>
      <c r="J66" s="49">
        <f t="shared" si="13"/>
        <v>0.23519999999999999</v>
      </c>
      <c r="K66" s="47">
        <v>6.26</v>
      </c>
      <c r="L66" s="47">
        <f t="shared" si="14"/>
        <v>373.41</v>
      </c>
      <c r="M66" s="49">
        <f t="shared" si="15"/>
        <v>0.23519999999999999</v>
      </c>
      <c r="N66" s="47">
        <f t="shared" si="16"/>
        <v>6.26</v>
      </c>
      <c r="O66" s="47">
        <f t="shared" si="16"/>
        <v>373.41</v>
      </c>
    </row>
    <row r="67" spans="1:15" s="4" customFormat="1">
      <c r="A67" s="43" t="s">
        <v>398</v>
      </c>
      <c r="B67" s="44" t="s">
        <v>556</v>
      </c>
      <c r="C67" s="43" t="s">
        <v>69</v>
      </c>
      <c r="D67" s="45">
        <f t="shared" si="11"/>
        <v>45689</v>
      </c>
      <c r="E67" s="46" t="s">
        <v>70</v>
      </c>
      <c r="F67" s="47">
        <v>57.6</v>
      </c>
      <c r="G67" s="48" t="s">
        <v>559</v>
      </c>
      <c r="H67" s="47">
        <v>0</v>
      </c>
      <c r="I67" s="47">
        <f t="shared" si="12"/>
        <v>0</v>
      </c>
      <c r="J67" s="49">
        <f t="shared" si="13"/>
        <v>0.23519999999999999</v>
      </c>
      <c r="K67" s="47">
        <v>14.5</v>
      </c>
      <c r="L67" s="47">
        <f t="shared" si="14"/>
        <v>835.2</v>
      </c>
      <c r="M67" s="49">
        <f t="shared" si="15"/>
        <v>0.23519999999999999</v>
      </c>
      <c r="N67" s="47">
        <f t="shared" si="16"/>
        <v>14.5</v>
      </c>
      <c r="O67" s="47">
        <f t="shared" si="16"/>
        <v>835.2</v>
      </c>
    </row>
    <row r="68" spans="1:15" s="4" customFormat="1">
      <c r="A68" s="43" t="s">
        <v>399</v>
      </c>
      <c r="B68" s="44" t="s">
        <v>556</v>
      </c>
      <c r="C68" s="43" t="s">
        <v>71</v>
      </c>
      <c r="D68" s="45">
        <f t="shared" si="11"/>
        <v>45689</v>
      </c>
      <c r="E68" s="46" t="s">
        <v>72</v>
      </c>
      <c r="F68" s="47">
        <v>59.65</v>
      </c>
      <c r="G68" s="48" t="s">
        <v>557</v>
      </c>
      <c r="H68" s="47">
        <v>122.24</v>
      </c>
      <c r="I68" s="47">
        <f t="shared" si="12"/>
        <v>7291.62</v>
      </c>
      <c r="J68" s="49">
        <f t="shared" si="13"/>
        <v>0.23519999999999999</v>
      </c>
      <c r="K68" s="47">
        <v>22.48</v>
      </c>
      <c r="L68" s="47">
        <f t="shared" si="14"/>
        <v>1340.93</v>
      </c>
      <c r="M68" s="49">
        <f t="shared" si="15"/>
        <v>0.23519999999999999</v>
      </c>
      <c r="N68" s="47">
        <f t="shared" si="16"/>
        <v>144.72</v>
      </c>
      <c r="O68" s="47">
        <f t="shared" si="16"/>
        <v>8632.5499999999993</v>
      </c>
    </row>
    <row r="69" spans="1:15" s="4" customFormat="1">
      <c r="A69" s="43" t="s">
        <v>400</v>
      </c>
      <c r="B69" s="44" t="s">
        <v>556</v>
      </c>
      <c r="C69" s="43" t="s">
        <v>73</v>
      </c>
      <c r="D69" s="45">
        <f t="shared" si="11"/>
        <v>45689</v>
      </c>
      <c r="E69" s="46" t="s">
        <v>74</v>
      </c>
      <c r="F69" s="47">
        <v>13.7</v>
      </c>
      <c r="G69" s="48" t="s">
        <v>559</v>
      </c>
      <c r="H69" s="47">
        <v>138.24</v>
      </c>
      <c r="I69" s="47">
        <f t="shared" si="12"/>
        <v>1893.89</v>
      </c>
      <c r="J69" s="49">
        <f t="shared" si="13"/>
        <v>0.23519999999999999</v>
      </c>
      <c r="K69" s="47">
        <v>75.45</v>
      </c>
      <c r="L69" s="47">
        <f t="shared" si="14"/>
        <v>1033.67</v>
      </c>
      <c r="M69" s="49">
        <f t="shared" si="15"/>
        <v>0.23519999999999999</v>
      </c>
      <c r="N69" s="47">
        <f t="shared" si="16"/>
        <v>213.69</v>
      </c>
      <c r="O69" s="47">
        <f t="shared" si="16"/>
        <v>2927.5600000000004</v>
      </c>
    </row>
    <row r="70" spans="1:15" s="4" customFormat="1">
      <c r="A70" s="43" t="s">
        <v>401</v>
      </c>
      <c r="B70" s="44" t="s">
        <v>556</v>
      </c>
      <c r="C70" s="43" t="s">
        <v>75</v>
      </c>
      <c r="D70" s="45">
        <f t="shared" si="11"/>
        <v>45689</v>
      </c>
      <c r="E70" s="46" t="s">
        <v>76</v>
      </c>
      <c r="F70" s="47">
        <v>43.9</v>
      </c>
      <c r="G70" s="48" t="s">
        <v>559</v>
      </c>
      <c r="H70" s="47">
        <v>56.51</v>
      </c>
      <c r="I70" s="47">
        <f t="shared" si="12"/>
        <v>2480.79</v>
      </c>
      <c r="J70" s="49">
        <f t="shared" si="13"/>
        <v>0.23519999999999999</v>
      </c>
      <c r="K70" s="47">
        <v>29.04</v>
      </c>
      <c r="L70" s="47">
        <f t="shared" si="14"/>
        <v>1274.8599999999999</v>
      </c>
      <c r="M70" s="49">
        <f t="shared" si="15"/>
        <v>0.23519999999999999</v>
      </c>
      <c r="N70" s="47">
        <f t="shared" si="16"/>
        <v>85.55</v>
      </c>
      <c r="O70" s="47">
        <f t="shared" si="16"/>
        <v>3755.6499999999996</v>
      </c>
    </row>
    <row r="71" spans="1:15" s="4" customFormat="1">
      <c r="A71" s="43" t="s">
        <v>402</v>
      </c>
      <c r="B71" s="44" t="s">
        <v>556</v>
      </c>
      <c r="C71" s="43" t="s">
        <v>77</v>
      </c>
      <c r="D71" s="45">
        <f t="shared" si="11"/>
        <v>45689</v>
      </c>
      <c r="E71" s="46" t="s">
        <v>78</v>
      </c>
      <c r="F71" s="47">
        <v>51.5</v>
      </c>
      <c r="G71" s="48" t="s">
        <v>559</v>
      </c>
      <c r="H71" s="47">
        <v>80.989999999999995</v>
      </c>
      <c r="I71" s="47">
        <f t="shared" si="12"/>
        <v>4170.99</v>
      </c>
      <c r="J71" s="49">
        <f t="shared" si="13"/>
        <v>0.23519999999999999</v>
      </c>
      <c r="K71" s="47">
        <v>29.04</v>
      </c>
      <c r="L71" s="47">
        <f t="shared" si="14"/>
        <v>1495.56</v>
      </c>
      <c r="M71" s="49">
        <f t="shared" si="15"/>
        <v>0.23519999999999999</v>
      </c>
      <c r="N71" s="47">
        <f t="shared" si="16"/>
        <v>110.03</v>
      </c>
      <c r="O71" s="47">
        <f t="shared" si="16"/>
        <v>5666.5499999999993</v>
      </c>
    </row>
    <row r="72" spans="1:15" s="4" customFormat="1">
      <c r="A72" s="43" t="s">
        <v>403</v>
      </c>
      <c r="B72" s="44" t="s">
        <v>556</v>
      </c>
      <c r="C72" s="43" t="s">
        <v>79</v>
      </c>
      <c r="D72" s="45">
        <f t="shared" si="11"/>
        <v>45689</v>
      </c>
      <c r="E72" s="46" t="s">
        <v>80</v>
      </c>
      <c r="F72" s="47">
        <v>4</v>
      </c>
      <c r="G72" s="48" t="s">
        <v>25</v>
      </c>
      <c r="H72" s="47">
        <v>56.98</v>
      </c>
      <c r="I72" s="47">
        <f t="shared" si="12"/>
        <v>227.92</v>
      </c>
      <c r="J72" s="49">
        <f t="shared" si="13"/>
        <v>0.23519999999999999</v>
      </c>
      <c r="K72" s="47">
        <v>17.43</v>
      </c>
      <c r="L72" s="47">
        <f t="shared" si="14"/>
        <v>69.72</v>
      </c>
      <c r="M72" s="49">
        <f t="shared" si="15"/>
        <v>0.23519999999999999</v>
      </c>
      <c r="N72" s="47">
        <f t="shared" si="16"/>
        <v>74.41</v>
      </c>
      <c r="O72" s="47">
        <f t="shared" si="16"/>
        <v>297.64</v>
      </c>
    </row>
    <row r="73" spans="1:15" s="4" customFormat="1">
      <c r="A73" s="43"/>
      <c r="B73" s="44"/>
      <c r="C73" s="43"/>
      <c r="D73" s="45"/>
      <c r="E73" s="46"/>
      <c r="F73" s="47"/>
      <c r="G73" s="47"/>
      <c r="H73" s="47"/>
      <c r="I73" s="47"/>
      <c r="J73" s="47"/>
      <c r="K73" s="47"/>
      <c r="L73" s="47"/>
      <c r="M73" s="47"/>
      <c r="N73" s="47"/>
      <c r="O73" s="47"/>
    </row>
    <row r="74" spans="1:15" s="4" customFormat="1">
      <c r="A74" s="50"/>
      <c r="B74" s="39"/>
      <c r="C74" s="51"/>
      <c r="D74" s="51"/>
      <c r="E74" s="52" t="s">
        <v>18</v>
      </c>
      <c r="F74" s="51"/>
      <c r="G74" s="51"/>
      <c r="H74" s="51"/>
      <c r="I74" s="51">
        <f>SUM(I65:I73)</f>
        <v>16454.72</v>
      </c>
      <c r="J74" s="51"/>
      <c r="K74" s="51"/>
      <c r="L74" s="51">
        <f>SUM(L65:L73)</f>
        <v>6721.0000000000009</v>
      </c>
      <c r="M74" s="51"/>
      <c r="N74" s="51"/>
      <c r="O74" s="51">
        <f>SUM(O65:O73)</f>
        <v>23175.719999999998</v>
      </c>
    </row>
    <row r="75" spans="1:15" s="4" customFormat="1">
      <c r="A75" s="43"/>
      <c r="B75" s="44"/>
      <c r="C75" s="43"/>
      <c r="D75" s="45"/>
      <c r="E75" s="46"/>
      <c r="F75" s="47"/>
      <c r="G75" s="47"/>
      <c r="H75" s="47"/>
      <c r="I75" s="47"/>
      <c r="J75" s="47"/>
      <c r="K75" s="47"/>
      <c r="L75" s="47"/>
      <c r="M75" s="47"/>
      <c r="N75" s="47"/>
      <c r="O75" s="47"/>
    </row>
    <row r="76" spans="1:15" s="4" customFormat="1">
      <c r="A76" s="37" t="s">
        <v>404</v>
      </c>
      <c r="B76" s="38"/>
      <c r="C76" s="50"/>
      <c r="D76" s="38"/>
      <c r="E76" s="40" t="s">
        <v>414</v>
      </c>
      <c r="F76" s="41"/>
      <c r="G76" s="57"/>
      <c r="H76" s="41"/>
      <c r="I76" s="42"/>
      <c r="J76" s="42"/>
      <c r="K76" s="38"/>
      <c r="L76" s="38"/>
      <c r="M76" s="42"/>
      <c r="N76" s="39"/>
      <c r="O76" s="38"/>
    </row>
    <row r="77" spans="1:15" s="4" customFormat="1">
      <c r="A77" s="43"/>
      <c r="B77" s="44"/>
      <c r="C77" s="43"/>
      <c r="D77" s="45"/>
      <c r="E77" s="46"/>
      <c r="F77" s="47"/>
      <c r="G77" s="48"/>
      <c r="H77" s="47"/>
      <c r="I77" s="47"/>
      <c r="J77" s="47"/>
      <c r="K77" s="47"/>
      <c r="L77" s="47"/>
      <c r="M77" s="47"/>
      <c r="N77" s="47"/>
      <c r="O77" s="47"/>
    </row>
    <row r="78" spans="1:15" s="4" customFormat="1">
      <c r="A78" s="43" t="s">
        <v>405</v>
      </c>
      <c r="B78" s="44" t="s">
        <v>15</v>
      </c>
      <c r="C78" s="43" t="s">
        <v>81</v>
      </c>
      <c r="D78" s="45">
        <f t="shared" ref="D78:D86" si="17">($B$14)</f>
        <v>45689</v>
      </c>
      <c r="E78" s="46" t="s">
        <v>82</v>
      </c>
      <c r="F78" s="47">
        <v>10.3</v>
      </c>
      <c r="G78" s="48" t="s">
        <v>557</v>
      </c>
      <c r="H78" s="47">
        <v>0</v>
      </c>
      <c r="I78" s="47">
        <f t="shared" ref="I78:I86" si="18">ROUND($F78*H78,2)</f>
        <v>0</v>
      </c>
      <c r="J78" s="49">
        <f t="shared" ref="J78:J86" si="19">$J$13</f>
        <v>0.23519999999999999</v>
      </c>
      <c r="K78" s="47">
        <v>15.63</v>
      </c>
      <c r="L78" s="47">
        <f t="shared" ref="L78:L86" si="20">ROUND($F78*K78,2)</f>
        <v>160.99</v>
      </c>
      <c r="M78" s="49">
        <f t="shared" ref="M78:M86" si="21">$J$13</f>
        <v>0.23519999999999999</v>
      </c>
      <c r="N78" s="47">
        <f t="shared" ref="N78:N86" si="22">H78+K78</f>
        <v>15.63</v>
      </c>
      <c r="O78" s="47">
        <f t="shared" ref="O78:O86" si="23">I78+L78</f>
        <v>160.99</v>
      </c>
    </row>
    <row r="79" spans="1:15" s="4" customFormat="1">
      <c r="A79" s="43" t="s">
        <v>406</v>
      </c>
      <c r="B79" s="44" t="s">
        <v>556</v>
      </c>
      <c r="C79" s="43" t="s">
        <v>83</v>
      </c>
      <c r="D79" s="45">
        <f t="shared" si="17"/>
        <v>45689</v>
      </c>
      <c r="E79" s="46" t="s">
        <v>84</v>
      </c>
      <c r="F79" s="47">
        <v>10.3</v>
      </c>
      <c r="G79" s="48" t="s">
        <v>557</v>
      </c>
      <c r="H79" s="47">
        <v>78.739999999999995</v>
      </c>
      <c r="I79" s="47">
        <f t="shared" si="18"/>
        <v>811.02</v>
      </c>
      <c r="J79" s="49">
        <f t="shared" si="19"/>
        <v>0.23519999999999999</v>
      </c>
      <c r="K79" s="47">
        <v>41.86</v>
      </c>
      <c r="L79" s="47">
        <f t="shared" si="20"/>
        <v>431.16</v>
      </c>
      <c r="M79" s="49">
        <f t="shared" si="21"/>
        <v>0.23519999999999999</v>
      </c>
      <c r="N79" s="47">
        <f t="shared" si="22"/>
        <v>120.6</v>
      </c>
      <c r="O79" s="47">
        <f t="shared" si="23"/>
        <v>1242.18</v>
      </c>
    </row>
    <row r="80" spans="1:15" s="4" customFormat="1">
      <c r="A80" s="43" t="s">
        <v>407</v>
      </c>
      <c r="B80" s="44" t="s">
        <v>556</v>
      </c>
      <c r="C80" s="43" t="s">
        <v>85</v>
      </c>
      <c r="D80" s="45">
        <f t="shared" si="17"/>
        <v>45689</v>
      </c>
      <c r="E80" s="46" t="s">
        <v>86</v>
      </c>
      <c r="F80" s="47">
        <v>22.5</v>
      </c>
      <c r="G80" s="48" t="s">
        <v>557</v>
      </c>
      <c r="H80" s="47">
        <v>0</v>
      </c>
      <c r="I80" s="47">
        <f t="shared" si="18"/>
        <v>0</v>
      </c>
      <c r="J80" s="49">
        <f t="shared" si="19"/>
        <v>0.23519999999999999</v>
      </c>
      <c r="K80" s="47">
        <v>56.21</v>
      </c>
      <c r="L80" s="47">
        <f t="shared" si="20"/>
        <v>1264.73</v>
      </c>
      <c r="M80" s="49">
        <f t="shared" si="21"/>
        <v>0.23519999999999999</v>
      </c>
      <c r="N80" s="47">
        <f t="shared" si="22"/>
        <v>56.21</v>
      </c>
      <c r="O80" s="47">
        <f t="shared" si="23"/>
        <v>1264.73</v>
      </c>
    </row>
    <row r="81" spans="1:15" s="4" customFormat="1">
      <c r="A81" s="43" t="s">
        <v>408</v>
      </c>
      <c r="B81" s="44" t="s">
        <v>556</v>
      </c>
      <c r="C81" s="43" t="s">
        <v>87</v>
      </c>
      <c r="D81" s="45">
        <f t="shared" si="17"/>
        <v>45689</v>
      </c>
      <c r="E81" s="46" t="s">
        <v>88</v>
      </c>
      <c r="F81" s="47">
        <v>22.5</v>
      </c>
      <c r="G81" s="48" t="s">
        <v>557</v>
      </c>
      <c r="H81" s="47">
        <v>7.6</v>
      </c>
      <c r="I81" s="47">
        <f t="shared" si="18"/>
        <v>171</v>
      </c>
      <c r="J81" s="49">
        <f t="shared" si="19"/>
        <v>0.23519999999999999</v>
      </c>
      <c r="K81" s="47">
        <v>21.53</v>
      </c>
      <c r="L81" s="47">
        <f t="shared" si="20"/>
        <v>484.43</v>
      </c>
      <c r="M81" s="49">
        <f t="shared" si="21"/>
        <v>0.23519999999999999</v>
      </c>
      <c r="N81" s="47">
        <f t="shared" si="22"/>
        <v>29.130000000000003</v>
      </c>
      <c r="O81" s="47">
        <f t="shared" si="23"/>
        <v>655.43000000000006</v>
      </c>
    </row>
    <row r="82" spans="1:15" s="4" customFormat="1">
      <c r="A82" s="43" t="s">
        <v>409</v>
      </c>
      <c r="B82" s="44" t="s">
        <v>15</v>
      </c>
      <c r="C82" s="43" t="s">
        <v>89</v>
      </c>
      <c r="D82" s="45">
        <f t="shared" si="17"/>
        <v>45689</v>
      </c>
      <c r="E82" s="46" t="s">
        <v>90</v>
      </c>
      <c r="F82" s="47">
        <v>22.5</v>
      </c>
      <c r="G82" s="48" t="s">
        <v>557</v>
      </c>
      <c r="H82" s="47">
        <v>114.4</v>
      </c>
      <c r="I82" s="47">
        <f t="shared" si="18"/>
        <v>2574</v>
      </c>
      <c r="J82" s="49">
        <f t="shared" si="19"/>
        <v>0.23519999999999999</v>
      </c>
      <c r="K82" s="47">
        <v>36.22</v>
      </c>
      <c r="L82" s="47">
        <f t="shared" si="20"/>
        <v>814.95</v>
      </c>
      <c r="M82" s="49">
        <f t="shared" si="21"/>
        <v>0.23519999999999999</v>
      </c>
      <c r="N82" s="47">
        <f t="shared" si="22"/>
        <v>150.62</v>
      </c>
      <c r="O82" s="47">
        <f t="shared" si="23"/>
        <v>3388.95</v>
      </c>
    </row>
    <row r="83" spans="1:15" s="4" customFormat="1">
      <c r="A83" s="43" t="s">
        <v>410</v>
      </c>
      <c r="B83" s="44" t="s">
        <v>556</v>
      </c>
      <c r="C83" s="43" t="s">
        <v>91</v>
      </c>
      <c r="D83" s="45">
        <f t="shared" si="17"/>
        <v>45689</v>
      </c>
      <c r="E83" s="46" t="s">
        <v>92</v>
      </c>
      <c r="F83" s="47">
        <v>22.5</v>
      </c>
      <c r="G83" s="48" t="s">
        <v>557</v>
      </c>
      <c r="H83" s="47">
        <v>2.3199999999999998</v>
      </c>
      <c r="I83" s="47">
        <f t="shared" si="18"/>
        <v>52.2</v>
      </c>
      <c r="J83" s="49">
        <f t="shared" si="19"/>
        <v>0.23519999999999999</v>
      </c>
      <c r="K83" s="47">
        <v>8.68</v>
      </c>
      <c r="L83" s="47">
        <f t="shared" si="20"/>
        <v>195.3</v>
      </c>
      <c r="M83" s="49">
        <f t="shared" si="21"/>
        <v>0.23519999999999999</v>
      </c>
      <c r="N83" s="47">
        <f t="shared" si="22"/>
        <v>11</v>
      </c>
      <c r="O83" s="47">
        <f t="shared" si="23"/>
        <v>247.5</v>
      </c>
    </row>
    <row r="84" spans="1:15" s="4" customFormat="1">
      <c r="A84" s="43" t="s">
        <v>411</v>
      </c>
      <c r="B84" s="44" t="s">
        <v>556</v>
      </c>
      <c r="C84" s="43" t="s">
        <v>93</v>
      </c>
      <c r="D84" s="45">
        <f t="shared" si="17"/>
        <v>45689</v>
      </c>
      <c r="E84" s="46" t="s">
        <v>94</v>
      </c>
      <c r="F84" s="47">
        <v>22.5</v>
      </c>
      <c r="G84" s="48" t="s">
        <v>557</v>
      </c>
      <c r="H84" s="47">
        <v>28.93</v>
      </c>
      <c r="I84" s="47">
        <f t="shared" si="18"/>
        <v>650.92999999999995</v>
      </c>
      <c r="J84" s="49">
        <f t="shared" si="19"/>
        <v>0.23519999999999999</v>
      </c>
      <c r="K84" s="47">
        <v>35.619999999999997</v>
      </c>
      <c r="L84" s="47">
        <f t="shared" si="20"/>
        <v>801.45</v>
      </c>
      <c r="M84" s="49">
        <f t="shared" si="21"/>
        <v>0.23519999999999999</v>
      </c>
      <c r="N84" s="47">
        <f t="shared" si="22"/>
        <v>64.55</v>
      </c>
      <c r="O84" s="47">
        <f t="shared" si="23"/>
        <v>1452.38</v>
      </c>
    </row>
    <row r="85" spans="1:15" s="4" customFormat="1">
      <c r="A85" s="43" t="s">
        <v>412</v>
      </c>
      <c r="B85" s="44" t="s">
        <v>556</v>
      </c>
      <c r="C85" s="43" t="s">
        <v>95</v>
      </c>
      <c r="D85" s="45">
        <f t="shared" si="17"/>
        <v>45689</v>
      </c>
      <c r="E85" s="46" t="s">
        <v>96</v>
      </c>
      <c r="F85" s="47">
        <v>1.5</v>
      </c>
      <c r="G85" s="48" t="s">
        <v>557</v>
      </c>
      <c r="H85" s="47">
        <v>10.88</v>
      </c>
      <c r="I85" s="47">
        <f t="shared" si="18"/>
        <v>16.32</v>
      </c>
      <c r="J85" s="49">
        <f t="shared" si="19"/>
        <v>0.23519999999999999</v>
      </c>
      <c r="K85" s="47">
        <v>23.1</v>
      </c>
      <c r="L85" s="47">
        <f t="shared" si="20"/>
        <v>34.65</v>
      </c>
      <c r="M85" s="49">
        <f t="shared" si="21"/>
        <v>0.23519999999999999</v>
      </c>
      <c r="N85" s="47">
        <f t="shared" si="22"/>
        <v>33.980000000000004</v>
      </c>
      <c r="O85" s="47">
        <f t="shared" si="23"/>
        <v>50.97</v>
      </c>
    </row>
    <row r="86" spans="1:15" s="4" customFormat="1">
      <c r="A86" s="43" t="s">
        <v>413</v>
      </c>
      <c r="B86" s="44" t="s">
        <v>556</v>
      </c>
      <c r="C86" s="43" t="s">
        <v>97</v>
      </c>
      <c r="D86" s="45">
        <f t="shared" si="17"/>
        <v>45689</v>
      </c>
      <c r="E86" s="46" t="s">
        <v>98</v>
      </c>
      <c r="F86" s="47">
        <v>1.5</v>
      </c>
      <c r="G86" s="48" t="s">
        <v>557</v>
      </c>
      <c r="H86" s="47">
        <v>73.19</v>
      </c>
      <c r="I86" s="47">
        <f t="shared" si="18"/>
        <v>109.79</v>
      </c>
      <c r="J86" s="49">
        <f t="shared" si="19"/>
        <v>0.23519999999999999</v>
      </c>
      <c r="K86" s="47">
        <v>11.23</v>
      </c>
      <c r="L86" s="47">
        <f t="shared" si="20"/>
        <v>16.850000000000001</v>
      </c>
      <c r="M86" s="49">
        <f t="shared" si="21"/>
        <v>0.23519999999999999</v>
      </c>
      <c r="N86" s="47">
        <f t="shared" si="22"/>
        <v>84.42</v>
      </c>
      <c r="O86" s="47">
        <f t="shared" si="23"/>
        <v>126.64000000000001</v>
      </c>
    </row>
    <row r="87" spans="1:15" s="4" customFormat="1">
      <c r="A87" s="43"/>
      <c r="B87" s="44"/>
      <c r="C87" s="43"/>
      <c r="D87" s="45"/>
      <c r="E87" s="46"/>
      <c r="F87" s="47"/>
      <c r="G87" s="47"/>
      <c r="H87" s="47"/>
      <c r="I87" s="47"/>
      <c r="J87" s="47"/>
      <c r="K87" s="47"/>
      <c r="L87" s="47"/>
      <c r="M87" s="47"/>
      <c r="N87" s="47"/>
      <c r="O87" s="47"/>
    </row>
    <row r="88" spans="1:15" s="4" customFormat="1">
      <c r="A88" s="50"/>
      <c r="B88" s="39"/>
      <c r="C88" s="51"/>
      <c r="D88" s="51"/>
      <c r="E88" s="52" t="s">
        <v>18</v>
      </c>
      <c r="F88" s="51"/>
      <c r="G88" s="51"/>
      <c r="H88" s="51"/>
      <c r="I88" s="51">
        <f>SUM(I78:I87)</f>
        <v>4385.2599999999993</v>
      </c>
      <c r="J88" s="51"/>
      <c r="K88" s="51"/>
      <c r="L88" s="51">
        <f>SUM(L78:L87)</f>
        <v>4204.51</v>
      </c>
      <c r="M88" s="51"/>
      <c r="N88" s="51"/>
      <c r="O88" s="51">
        <f>SUM(O78:O87)</f>
        <v>8589.7699999999986</v>
      </c>
    </row>
    <row r="89" spans="1:15" s="4" customFormat="1">
      <c r="A89" s="43"/>
      <c r="B89" s="44"/>
      <c r="C89" s="43"/>
      <c r="D89" s="45"/>
      <c r="E89" s="46"/>
      <c r="F89" s="47"/>
      <c r="G89" s="47"/>
      <c r="H89" s="47"/>
      <c r="I89" s="47"/>
      <c r="J89" s="47"/>
      <c r="K89" s="47"/>
      <c r="L89" s="47"/>
      <c r="M89" s="47"/>
      <c r="N89" s="47"/>
      <c r="O89" s="47"/>
    </row>
    <row r="90" spans="1:15" s="4" customFormat="1">
      <c r="A90" s="37" t="s">
        <v>415</v>
      </c>
      <c r="B90" s="38"/>
      <c r="C90" s="50"/>
      <c r="D90" s="38"/>
      <c r="E90" s="40" t="s">
        <v>418</v>
      </c>
      <c r="F90" s="41"/>
      <c r="G90" s="57"/>
      <c r="H90" s="41"/>
      <c r="I90" s="42"/>
      <c r="J90" s="42"/>
      <c r="K90" s="38"/>
      <c r="L90" s="38"/>
      <c r="M90" s="42"/>
      <c r="N90" s="39"/>
      <c r="O90" s="38"/>
    </row>
    <row r="91" spans="1:15" s="4" customFormat="1">
      <c r="A91" s="43"/>
      <c r="B91" s="44"/>
      <c r="C91" s="43"/>
      <c r="D91" s="45"/>
      <c r="E91" s="46"/>
      <c r="F91" s="47"/>
      <c r="G91" s="48"/>
      <c r="H91" s="47"/>
      <c r="I91" s="47"/>
      <c r="J91" s="47"/>
      <c r="K91" s="47"/>
      <c r="L91" s="47"/>
      <c r="M91" s="47"/>
      <c r="N91" s="47"/>
      <c r="O91" s="47"/>
    </row>
    <row r="92" spans="1:15" s="4" customFormat="1">
      <c r="A92" s="43" t="s">
        <v>416</v>
      </c>
      <c r="B92" s="44" t="s">
        <v>15</v>
      </c>
      <c r="C92" s="43" t="s">
        <v>99</v>
      </c>
      <c r="D92" s="45">
        <f t="shared" ref="D92:D102" si="24">($B$14)</f>
        <v>45689</v>
      </c>
      <c r="E92" s="46" t="s">
        <v>100</v>
      </c>
      <c r="F92" s="47">
        <v>3.8</v>
      </c>
      <c r="G92" s="48" t="s">
        <v>557</v>
      </c>
      <c r="H92" s="47">
        <v>0</v>
      </c>
      <c r="I92" s="47">
        <f t="shared" ref="I92:I102" si="25">ROUND($F92*H92,2)</f>
        <v>0</v>
      </c>
      <c r="J92" s="49">
        <f t="shared" ref="J92:J102" si="26">$J$13</f>
        <v>0.23519999999999999</v>
      </c>
      <c r="K92" s="47">
        <v>20.62</v>
      </c>
      <c r="L92" s="47">
        <f t="shared" ref="L92:L102" si="27">ROUND($F92*K92,2)</f>
        <v>78.36</v>
      </c>
      <c r="M92" s="49">
        <f t="shared" ref="M92:M102" si="28">$J$13</f>
        <v>0.23519999999999999</v>
      </c>
      <c r="N92" s="47">
        <f t="shared" ref="N92:N102" si="29">H92+K92</f>
        <v>20.62</v>
      </c>
      <c r="O92" s="47">
        <f t="shared" ref="O92:O102" si="30">I92+L92</f>
        <v>78.36</v>
      </c>
    </row>
    <row r="93" spans="1:15" s="4" customFormat="1">
      <c r="A93" s="43" t="s">
        <v>417</v>
      </c>
      <c r="B93" s="44" t="s">
        <v>556</v>
      </c>
      <c r="C93" s="43" t="s">
        <v>101</v>
      </c>
      <c r="D93" s="45">
        <f t="shared" si="24"/>
        <v>45689</v>
      </c>
      <c r="E93" s="46" t="s">
        <v>102</v>
      </c>
      <c r="F93" s="47">
        <v>1.7</v>
      </c>
      <c r="G93" s="48" t="s">
        <v>559</v>
      </c>
      <c r="H93" s="47">
        <v>0</v>
      </c>
      <c r="I93" s="47">
        <f t="shared" si="25"/>
        <v>0</v>
      </c>
      <c r="J93" s="49">
        <f t="shared" si="26"/>
        <v>0.23519999999999999</v>
      </c>
      <c r="K93" s="47">
        <v>4.08</v>
      </c>
      <c r="L93" s="47">
        <f t="shared" si="27"/>
        <v>6.94</v>
      </c>
      <c r="M93" s="49">
        <f t="shared" si="28"/>
        <v>0.23519999999999999</v>
      </c>
      <c r="N93" s="47">
        <f t="shared" si="29"/>
        <v>4.08</v>
      </c>
      <c r="O93" s="47">
        <f t="shared" si="30"/>
        <v>6.94</v>
      </c>
    </row>
    <row r="94" spans="1:15" s="4" customFormat="1">
      <c r="A94" s="43" t="s">
        <v>419</v>
      </c>
      <c r="B94" s="44" t="s">
        <v>556</v>
      </c>
      <c r="C94" s="43" t="s">
        <v>103</v>
      </c>
      <c r="D94" s="45">
        <f t="shared" si="24"/>
        <v>45689</v>
      </c>
      <c r="E94" s="46" t="s">
        <v>104</v>
      </c>
      <c r="F94" s="47">
        <v>10.3</v>
      </c>
      <c r="G94" s="48" t="s">
        <v>559</v>
      </c>
      <c r="H94" s="47">
        <v>0</v>
      </c>
      <c r="I94" s="47">
        <f t="shared" si="25"/>
        <v>0</v>
      </c>
      <c r="J94" s="49">
        <f t="shared" si="26"/>
        <v>0.23519999999999999</v>
      </c>
      <c r="K94" s="47">
        <v>6.88</v>
      </c>
      <c r="L94" s="47">
        <f t="shared" si="27"/>
        <v>70.86</v>
      </c>
      <c r="M94" s="49">
        <f t="shared" si="28"/>
        <v>0.23519999999999999</v>
      </c>
      <c r="N94" s="47">
        <f t="shared" si="29"/>
        <v>6.88</v>
      </c>
      <c r="O94" s="47">
        <f t="shared" si="30"/>
        <v>70.86</v>
      </c>
    </row>
    <row r="95" spans="1:15" s="4" customFormat="1">
      <c r="A95" s="43" t="s">
        <v>420</v>
      </c>
      <c r="B95" s="44" t="s">
        <v>556</v>
      </c>
      <c r="C95" s="43" t="s">
        <v>105</v>
      </c>
      <c r="D95" s="45">
        <f t="shared" si="24"/>
        <v>45689</v>
      </c>
      <c r="E95" s="46" t="s">
        <v>106</v>
      </c>
      <c r="F95" s="47">
        <v>10.3</v>
      </c>
      <c r="G95" s="48" t="s">
        <v>559</v>
      </c>
      <c r="H95" s="47">
        <v>2.1</v>
      </c>
      <c r="I95" s="47">
        <f t="shared" si="25"/>
        <v>21.63</v>
      </c>
      <c r="J95" s="49">
        <f t="shared" si="26"/>
        <v>0.23519999999999999</v>
      </c>
      <c r="K95" s="47">
        <v>19.940000000000001</v>
      </c>
      <c r="L95" s="47">
        <f t="shared" si="27"/>
        <v>205.38</v>
      </c>
      <c r="M95" s="49">
        <f t="shared" si="28"/>
        <v>0.23519999999999999</v>
      </c>
      <c r="N95" s="47">
        <f t="shared" si="29"/>
        <v>22.040000000000003</v>
      </c>
      <c r="O95" s="47">
        <f t="shared" si="30"/>
        <v>227.01</v>
      </c>
    </row>
    <row r="96" spans="1:15" s="4" customFormat="1">
      <c r="A96" s="43" t="s">
        <v>421</v>
      </c>
      <c r="B96" s="44" t="s">
        <v>556</v>
      </c>
      <c r="C96" s="43" t="s">
        <v>107</v>
      </c>
      <c r="D96" s="45">
        <f t="shared" si="24"/>
        <v>45689</v>
      </c>
      <c r="E96" s="46" t="s">
        <v>108</v>
      </c>
      <c r="F96" s="47">
        <v>3.6</v>
      </c>
      <c r="G96" s="48" t="s">
        <v>557</v>
      </c>
      <c r="H96" s="47">
        <v>27.57</v>
      </c>
      <c r="I96" s="47">
        <f t="shared" si="25"/>
        <v>99.25</v>
      </c>
      <c r="J96" s="49">
        <f t="shared" si="26"/>
        <v>0.23519999999999999</v>
      </c>
      <c r="K96" s="47">
        <v>33.14</v>
      </c>
      <c r="L96" s="47">
        <f t="shared" si="27"/>
        <v>119.3</v>
      </c>
      <c r="M96" s="49">
        <f t="shared" si="28"/>
        <v>0.23519999999999999</v>
      </c>
      <c r="N96" s="47">
        <f t="shared" si="29"/>
        <v>60.71</v>
      </c>
      <c r="O96" s="47">
        <f t="shared" si="30"/>
        <v>218.55</v>
      </c>
    </row>
    <row r="97" spans="1:15" s="4" customFormat="1">
      <c r="A97" s="43" t="s">
        <v>422</v>
      </c>
      <c r="B97" s="44" t="s">
        <v>556</v>
      </c>
      <c r="C97" s="43" t="s">
        <v>109</v>
      </c>
      <c r="D97" s="45">
        <f t="shared" si="24"/>
        <v>45689</v>
      </c>
      <c r="E97" s="46" t="s">
        <v>426</v>
      </c>
      <c r="F97" s="47">
        <v>3.4</v>
      </c>
      <c r="G97" s="48" t="s">
        <v>557</v>
      </c>
      <c r="H97" s="47">
        <v>80.12</v>
      </c>
      <c r="I97" s="47">
        <f t="shared" si="25"/>
        <v>272.41000000000003</v>
      </c>
      <c r="J97" s="49">
        <f t="shared" si="26"/>
        <v>0.23519999999999999</v>
      </c>
      <c r="K97" s="47">
        <v>20.89</v>
      </c>
      <c r="L97" s="47">
        <f t="shared" si="27"/>
        <v>71.03</v>
      </c>
      <c r="M97" s="49">
        <f t="shared" si="28"/>
        <v>0.23519999999999999</v>
      </c>
      <c r="N97" s="47">
        <f t="shared" si="29"/>
        <v>101.01</v>
      </c>
      <c r="O97" s="47">
        <f t="shared" si="30"/>
        <v>343.44000000000005</v>
      </c>
    </row>
    <row r="98" spans="1:15" s="4" customFormat="1">
      <c r="A98" s="43" t="s">
        <v>423</v>
      </c>
      <c r="B98" s="44" t="s">
        <v>556</v>
      </c>
      <c r="C98" s="43" t="s">
        <v>110</v>
      </c>
      <c r="D98" s="45">
        <f t="shared" si="24"/>
        <v>45689</v>
      </c>
      <c r="E98" s="46" t="s">
        <v>111</v>
      </c>
      <c r="F98" s="47">
        <v>0.82</v>
      </c>
      <c r="G98" s="48" t="s">
        <v>559</v>
      </c>
      <c r="H98" s="47">
        <v>4.9800000000000004</v>
      </c>
      <c r="I98" s="47">
        <f t="shared" si="25"/>
        <v>4.08</v>
      </c>
      <c r="J98" s="49">
        <f t="shared" si="26"/>
        <v>0.23519999999999999</v>
      </c>
      <c r="K98" s="47">
        <v>31.23</v>
      </c>
      <c r="L98" s="47">
        <f t="shared" si="27"/>
        <v>25.61</v>
      </c>
      <c r="M98" s="49">
        <f t="shared" si="28"/>
        <v>0.23519999999999999</v>
      </c>
      <c r="N98" s="47">
        <f t="shared" si="29"/>
        <v>36.21</v>
      </c>
      <c r="O98" s="47">
        <f t="shared" si="30"/>
        <v>29.689999999999998</v>
      </c>
    </row>
    <row r="99" spans="1:15" s="4" customFormat="1">
      <c r="A99" s="43" t="s">
        <v>424</v>
      </c>
      <c r="B99" s="44" t="s">
        <v>556</v>
      </c>
      <c r="C99" s="43" t="s">
        <v>112</v>
      </c>
      <c r="D99" s="45">
        <f t="shared" si="24"/>
        <v>45689</v>
      </c>
      <c r="E99" s="46" t="s">
        <v>113</v>
      </c>
      <c r="F99" s="47">
        <v>1.5</v>
      </c>
      <c r="G99" s="48" t="s">
        <v>557</v>
      </c>
      <c r="H99" s="47">
        <v>108.43</v>
      </c>
      <c r="I99" s="47">
        <f t="shared" si="25"/>
        <v>162.65</v>
      </c>
      <c r="J99" s="49">
        <f t="shared" si="26"/>
        <v>0.23519999999999999</v>
      </c>
      <c r="K99" s="47">
        <v>76.84</v>
      </c>
      <c r="L99" s="47">
        <f t="shared" si="27"/>
        <v>115.26</v>
      </c>
      <c r="M99" s="49">
        <f t="shared" si="28"/>
        <v>0.23519999999999999</v>
      </c>
      <c r="N99" s="47">
        <f t="shared" si="29"/>
        <v>185.27</v>
      </c>
      <c r="O99" s="47">
        <f t="shared" si="30"/>
        <v>277.91000000000003</v>
      </c>
    </row>
    <row r="100" spans="1:15" s="4" customFormat="1">
      <c r="A100" s="43" t="s">
        <v>425</v>
      </c>
      <c r="B100" s="44" t="s">
        <v>556</v>
      </c>
      <c r="C100" s="43" t="s">
        <v>114</v>
      </c>
      <c r="D100" s="45">
        <f t="shared" si="24"/>
        <v>45689</v>
      </c>
      <c r="E100" s="46" t="s">
        <v>115</v>
      </c>
      <c r="F100" s="47">
        <v>0.82</v>
      </c>
      <c r="G100" s="48" t="s">
        <v>559</v>
      </c>
      <c r="H100" s="47">
        <v>93.79</v>
      </c>
      <c r="I100" s="47">
        <f t="shared" si="25"/>
        <v>76.91</v>
      </c>
      <c r="J100" s="49">
        <f t="shared" si="26"/>
        <v>0.23519999999999999</v>
      </c>
      <c r="K100" s="47">
        <v>28.13</v>
      </c>
      <c r="L100" s="47">
        <f t="shared" si="27"/>
        <v>23.07</v>
      </c>
      <c r="M100" s="49">
        <f t="shared" si="28"/>
        <v>0.23519999999999999</v>
      </c>
      <c r="N100" s="47">
        <f t="shared" si="29"/>
        <v>121.92</v>
      </c>
      <c r="O100" s="47">
        <f t="shared" si="30"/>
        <v>99.97999999999999</v>
      </c>
    </row>
    <row r="101" spans="1:15" s="4" customFormat="1">
      <c r="A101" s="43" t="s">
        <v>427</v>
      </c>
      <c r="B101" s="44" t="s">
        <v>556</v>
      </c>
      <c r="C101" s="43" t="s">
        <v>116</v>
      </c>
      <c r="D101" s="45">
        <f t="shared" si="24"/>
        <v>45689</v>
      </c>
      <c r="E101" s="46" t="s">
        <v>117</v>
      </c>
      <c r="F101" s="47">
        <v>1.5</v>
      </c>
      <c r="G101" s="48" t="s">
        <v>557</v>
      </c>
      <c r="H101" s="47">
        <v>4.7300000000000004</v>
      </c>
      <c r="I101" s="47">
        <f t="shared" si="25"/>
        <v>7.1</v>
      </c>
      <c r="J101" s="49">
        <f t="shared" si="26"/>
        <v>0.23519999999999999</v>
      </c>
      <c r="K101" s="47">
        <v>16.87</v>
      </c>
      <c r="L101" s="47">
        <f t="shared" si="27"/>
        <v>25.31</v>
      </c>
      <c r="M101" s="49">
        <f t="shared" si="28"/>
        <v>0.23519999999999999</v>
      </c>
      <c r="N101" s="47">
        <f t="shared" si="29"/>
        <v>21.6</v>
      </c>
      <c r="O101" s="47">
        <f t="shared" si="30"/>
        <v>32.409999999999997</v>
      </c>
    </row>
    <row r="102" spans="1:15" s="4" customFormat="1">
      <c r="A102" s="43" t="s">
        <v>428</v>
      </c>
      <c r="B102" s="44" t="s">
        <v>556</v>
      </c>
      <c r="C102" s="43" t="s">
        <v>118</v>
      </c>
      <c r="D102" s="45">
        <f t="shared" si="24"/>
        <v>45689</v>
      </c>
      <c r="E102" s="46" t="s">
        <v>119</v>
      </c>
      <c r="F102" s="47">
        <v>1.7</v>
      </c>
      <c r="G102" s="48" t="s">
        <v>559</v>
      </c>
      <c r="H102" s="47">
        <v>45.81</v>
      </c>
      <c r="I102" s="47">
        <f t="shared" si="25"/>
        <v>77.88</v>
      </c>
      <c r="J102" s="49">
        <f t="shared" si="26"/>
        <v>0.23519999999999999</v>
      </c>
      <c r="K102" s="47">
        <v>19.940000000000001</v>
      </c>
      <c r="L102" s="47">
        <f t="shared" si="27"/>
        <v>33.9</v>
      </c>
      <c r="M102" s="49">
        <f t="shared" si="28"/>
        <v>0.23519999999999999</v>
      </c>
      <c r="N102" s="47">
        <f t="shared" si="29"/>
        <v>65.75</v>
      </c>
      <c r="O102" s="47">
        <f t="shared" si="30"/>
        <v>111.78</v>
      </c>
    </row>
    <row r="103" spans="1:15" s="4" customFormat="1">
      <c r="A103" s="43"/>
      <c r="B103" s="44"/>
      <c r="C103" s="43"/>
      <c r="D103" s="45"/>
      <c r="E103" s="46"/>
      <c r="F103" s="47"/>
      <c r="G103" s="47"/>
      <c r="H103" s="47"/>
      <c r="I103" s="47"/>
      <c r="J103" s="47"/>
      <c r="K103" s="47"/>
      <c r="L103" s="47"/>
      <c r="M103" s="47"/>
      <c r="N103" s="47"/>
      <c r="O103" s="47"/>
    </row>
    <row r="104" spans="1:15" s="4" customFormat="1">
      <c r="A104" s="50"/>
      <c r="B104" s="39"/>
      <c r="C104" s="51"/>
      <c r="D104" s="51"/>
      <c r="E104" s="52" t="s">
        <v>18</v>
      </c>
      <c r="F104" s="51"/>
      <c r="G104" s="51"/>
      <c r="H104" s="51"/>
      <c r="I104" s="51">
        <f>SUM(I92:I103)</f>
        <v>721.91</v>
      </c>
      <c r="J104" s="51"/>
      <c r="K104" s="51"/>
      <c r="L104" s="51">
        <f>SUM(L92:L103)</f>
        <v>775.02</v>
      </c>
      <c r="M104" s="51"/>
      <c r="N104" s="51"/>
      <c r="O104" s="51">
        <f>SUM(O92:O103)</f>
        <v>1496.9300000000003</v>
      </c>
    </row>
    <row r="105" spans="1:15" s="4" customFormat="1">
      <c r="A105" s="43"/>
      <c r="B105" s="44"/>
      <c r="C105" s="43"/>
      <c r="D105" s="45"/>
      <c r="E105" s="46"/>
      <c r="F105" s="47"/>
      <c r="G105" s="47"/>
      <c r="H105" s="47"/>
      <c r="I105" s="47"/>
      <c r="J105" s="47"/>
      <c r="K105" s="47"/>
      <c r="L105" s="47"/>
      <c r="M105" s="47"/>
      <c r="N105" s="47"/>
      <c r="O105" s="47"/>
    </row>
    <row r="106" spans="1:15" s="4" customFormat="1">
      <c r="A106" s="37" t="s">
        <v>429</v>
      </c>
      <c r="B106" s="38"/>
      <c r="C106" s="50"/>
      <c r="D106" s="38"/>
      <c r="E106" s="40" t="s">
        <v>441</v>
      </c>
      <c r="F106" s="41"/>
      <c r="G106" s="57"/>
      <c r="H106" s="41"/>
      <c r="I106" s="42"/>
      <c r="J106" s="42"/>
      <c r="K106" s="38"/>
      <c r="L106" s="38"/>
      <c r="M106" s="42"/>
      <c r="N106" s="39"/>
      <c r="O106" s="38"/>
    </row>
    <row r="107" spans="1:15" s="4" customFormat="1">
      <c r="A107" s="43"/>
      <c r="B107" s="44"/>
      <c r="C107" s="43"/>
      <c r="D107" s="45"/>
      <c r="E107" s="46"/>
      <c r="F107" s="47"/>
      <c r="G107" s="48"/>
      <c r="H107" s="47"/>
      <c r="I107" s="47"/>
      <c r="J107" s="47"/>
      <c r="K107" s="47"/>
      <c r="L107" s="47"/>
      <c r="M107" s="47"/>
      <c r="N107" s="47"/>
      <c r="O107" s="47"/>
    </row>
    <row r="108" spans="1:15" s="4" customFormat="1">
      <c r="A108" s="43" t="s">
        <v>430</v>
      </c>
      <c r="B108" s="44" t="s">
        <v>556</v>
      </c>
      <c r="C108" s="43" t="s">
        <v>120</v>
      </c>
      <c r="D108" s="45">
        <f t="shared" ref="D108:D124" si="31">($B$14)</f>
        <v>45689</v>
      </c>
      <c r="E108" s="46" t="s">
        <v>121</v>
      </c>
      <c r="F108" s="47">
        <v>13.4</v>
      </c>
      <c r="G108" s="48" t="s">
        <v>557</v>
      </c>
      <c r="H108" s="47">
        <v>0</v>
      </c>
      <c r="I108" s="47">
        <f t="shared" ref="I108:I124" si="32">ROUND($F108*H108,2)</f>
        <v>0</v>
      </c>
      <c r="J108" s="49">
        <f t="shared" ref="J108:J124" si="33">$J$13</f>
        <v>0.23519999999999999</v>
      </c>
      <c r="K108" s="47">
        <v>26.53</v>
      </c>
      <c r="L108" s="47">
        <f t="shared" ref="L108:L124" si="34">ROUND($F108*K108,2)</f>
        <v>355.5</v>
      </c>
      <c r="M108" s="49">
        <f t="shared" ref="M108:M124" si="35">$J$13</f>
        <v>0.23519999999999999</v>
      </c>
      <c r="N108" s="47">
        <f t="shared" ref="N108:N124" si="36">H108+K108</f>
        <v>26.53</v>
      </c>
      <c r="O108" s="47">
        <f t="shared" ref="O108:O124" si="37">I108+L108</f>
        <v>355.5</v>
      </c>
    </row>
    <row r="109" spans="1:15" s="4" customFormat="1">
      <c r="A109" s="43" t="s">
        <v>431</v>
      </c>
      <c r="B109" s="44" t="s">
        <v>15</v>
      </c>
      <c r="C109" s="43" t="s">
        <v>81</v>
      </c>
      <c r="D109" s="45">
        <f t="shared" si="31"/>
        <v>45689</v>
      </c>
      <c r="E109" s="46" t="s">
        <v>82</v>
      </c>
      <c r="F109" s="47">
        <v>87.5</v>
      </c>
      <c r="G109" s="48" t="s">
        <v>557</v>
      </c>
      <c r="H109" s="47">
        <v>0</v>
      </c>
      <c r="I109" s="47">
        <f t="shared" si="32"/>
        <v>0</v>
      </c>
      <c r="J109" s="49">
        <f t="shared" si="33"/>
        <v>0.23519999999999999</v>
      </c>
      <c r="K109" s="47">
        <v>15.63</v>
      </c>
      <c r="L109" s="47">
        <f t="shared" si="34"/>
        <v>1367.63</v>
      </c>
      <c r="M109" s="49">
        <f t="shared" si="35"/>
        <v>0.23519999999999999</v>
      </c>
      <c r="N109" s="47">
        <f t="shared" si="36"/>
        <v>15.63</v>
      </c>
      <c r="O109" s="47">
        <f t="shared" si="37"/>
        <v>1367.63</v>
      </c>
    </row>
    <row r="110" spans="1:15" s="4" customFormat="1">
      <c r="A110" s="43" t="s">
        <v>432</v>
      </c>
      <c r="B110" s="44" t="s">
        <v>556</v>
      </c>
      <c r="C110" s="43" t="s">
        <v>83</v>
      </c>
      <c r="D110" s="45">
        <f t="shared" si="31"/>
        <v>45689</v>
      </c>
      <c r="E110" s="46" t="s">
        <v>84</v>
      </c>
      <c r="F110" s="47">
        <v>3.8</v>
      </c>
      <c r="G110" s="48" t="s">
        <v>557</v>
      </c>
      <c r="H110" s="47">
        <v>78.739999999999995</v>
      </c>
      <c r="I110" s="47">
        <f t="shared" si="32"/>
        <v>299.20999999999998</v>
      </c>
      <c r="J110" s="49">
        <f t="shared" si="33"/>
        <v>0.23519999999999999</v>
      </c>
      <c r="K110" s="47">
        <v>41.86</v>
      </c>
      <c r="L110" s="47">
        <f t="shared" si="34"/>
        <v>159.07</v>
      </c>
      <c r="M110" s="49">
        <f t="shared" si="35"/>
        <v>0.23519999999999999</v>
      </c>
      <c r="N110" s="47">
        <f t="shared" si="36"/>
        <v>120.6</v>
      </c>
      <c r="O110" s="47">
        <f t="shared" si="37"/>
        <v>458.28</v>
      </c>
    </row>
    <row r="111" spans="1:15" s="4" customFormat="1">
      <c r="A111" s="43" t="s">
        <v>433</v>
      </c>
      <c r="B111" s="44" t="s">
        <v>556</v>
      </c>
      <c r="C111" s="43" t="s">
        <v>122</v>
      </c>
      <c r="D111" s="45">
        <f t="shared" si="31"/>
        <v>45689</v>
      </c>
      <c r="E111" s="46" t="s">
        <v>123</v>
      </c>
      <c r="F111" s="47">
        <v>87.9</v>
      </c>
      <c r="G111" s="48" t="s">
        <v>557</v>
      </c>
      <c r="H111" s="47">
        <v>3.57</v>
      </c>
      <c r="I111" s="47">
        <f t="shared" si="32"/>
        <v>313.8</v>
      </c>
      <c r="J111" s="49">
        <f t="shared" si="33"/>
        <v>0.23519999999999999</v>
      </c>
      <c r="K111" s="47">
        <v>6.88</v>
      </c>
      <c r="L111" s="47">
        <f t="shared" si="34"/>
        <v>604.75</v>
      </c>
      <c r="M111" s="49">
        <f t="shared" si="35"/>
        <v>0.23519999999999999</v>
      </c>
      <c r="N111" s="47">
        <f t="shared" si="36"/>
        <v>10.45</v>
      </c>
      <c r="O111" s="47">
        <f t="shared" si="37"/>
        <v>918.55</v>
      </c>
    </row>
    <row r="112" spans="1:15" s="4" customFormat="1">
      <c r="A112" s="43" t="s">
        <v>434</v>
      </c>
      <c r="B112" s="44" t="s">
        <v>15</v>
      </c>
      <c r="C112" s="43" t="s">
        <v>124</v>
      </c>
      <c r="D112" s="45">
        <f t="shared" si="31"/>
        <v>45689</v>
      </c>
      <c r="E112" s="46" t="s">
        <v>125</v>
      </c>
      <c r="F112" s="47">
        <v>2.1</v>
      </c>
      <c r="G112" s="48" t="s">
        <v>557</v>
      </c>
      <c r="H112" s="47">
        <v>10.76</v>
      </c>
      <c r="I112" s="47">
        <f t="shared" si="32"/>
        <v>22.6</v>
      </c>
      <c r="J112" s="49">
        <f t="shared" si="33"/>
        <v>0.23519999999999999</v>
      </c>
      <c r="K112" s="47">
        <v>44.99</v>
      </c>
      <c r="L112" s="47">
        <f t="shared" si="34"/>
        <v>94.48</v>
      </c>
      <c r="M112" s="49">
        <f t="shared" si="35"/>
        <v>0.23519999999999999</v>
      </c>
      <c r="N112" s="47">
        <f t="shared" si="36"/>
        <v>55.75</v>
      </c>
      <c r="O112" s="47">
        <f t="shared" si="37"/>
        <v>117.08000000000001</v>
      </c>
    </row>
    <row r="113" spans="1:15" s="4" customFormat="1">
      <c r="A113" s="43" t="s">
        <v>435</v>
      </c>
      <c r="B113" s="44" t="s">
        <v>556</v>
      </c>
      <c r="C113" s="43" t="s">
        <v>126</v>
      </c>
      <c r="D113" s="45">
        <f t="shared" si="31"/>
        <v>45689</v>
      </c>
      <c r="E113" s="46" t="s">
        <v>127</v>
      </c>
      <c r="F113" s="47">
        <v>163.6</v>
      </c>
      <c r="G113" s="48" t="s">
        <v>557</v>
      </c>
      <c r="H113" s="47">
        <v>16.600000000000001</v>
      </c>
      <c r="I113" s="47">
        <f t="shared" si="32"/>
        <v>2715.76</v>
      </c>
      <c r="J113" s="49">
        <f t="shared" si="33"/>
        <v>0.23519999999999999</v>
      </c>
      <c r="K113" s="47">
        <v>45.47</v>
      </c>
      <c r="L113" s="47">
        <f t="shared" si="34"/>
        <v>7438.89</v>
      </c>
      <c r="M113" s="49">
        <f t="shared" si="35"/>
        <v>0.23519999999999999</v>
      </c>
      <c r="N113" s="47">
        <f t="shared" si="36"/>
        <v>62.07</v>
      </c>
      <c r="O113" s="47">
        <f t="shared" si="37"/>
        <v>10154.650000000001</v>
      </c>
    </row>
    <row r="114" spans="1:15" s="4" customFormat="1">
      <c r="A114" s="43" t="s">
        <v>436</v>
      </c>
      <c r="B114" s="44" t="s">
        <v>556</v>
      </c>
      <c r="C114" s="43" t="s">
        <v>128</v>
      </c>
      <c r="D114" s="45">
        <f t="shared" si="31"/>
        <v>45689</v>
      </c>
      <c r="E114" s="46" t="s">
        <v>442</v>
      </c>
      <c r="F114" s="47">
        <v>3</v>
      </c>
      <c r="G114" s="48" t="s">
        <v>559</v>
      </c>
      <c r="H114" s="47">
        <v>12.8</v>
      </c>
      <c r="I114" s="47">
        <f t="shared" si="32"/>
        <v>38.4</v>
      </c>
      <c r="J114" s="49">
        <f t="shared" si="33"/>
        <v>0.23519999999999999</v>
      </c>
      <c r="K114" s="47">
        <v>71.84</v>
      </c>
      <c r="L114" s="47">
        <f t="shared" si="34"/>
        <v>215.52</v>
      </c>
      <c r="M114" s="49">
        <f t="shared" si="35"/>
        <v>0.23519999999999999</v>
      </c>
      <c r="N114" s="47">
        <f t="shared" si="36"/>
        <v>84.64</v>
      </c>
      <c r="O114" s="47">
        <f t="shared" si="37"/>
        <v>253.92000000000002</v>
      </c>
    </row>
    <row r="115" spans="1:15" s="4" customFormat="1">
      <c r="A115" s="43" t="s">
        <v>437</v>
      </c>
      <c r="B115" s="44" t="s">
        <v>556</v>
      </c>
      <c r="C115" s="43" t="s">
        <v>129</v>
      </c>
      <c r="D115" s="45">
        <f t="shared" si="31"/>
        <v>45689</v>
      </c>
      <c r="E115" s="46" t="s">
        <v>130</v>
      </c>
      <c r="F115" s="47">
        <v>5</v>
      </c>
      <c r="G115" s="48" t="s">
        <v>559</v>
      </c>
      <c r="H115" s="47">
        <v>35.68</v>
      </c>
      <c r="I115" s="47">
        <f t="shared" si="32"/>
        <v>178.4</v>
      </c>
      <c r="J115" s="49">
        <f t="shared" si="33"/>
        <v>0.23519999999999999</v>
      </c>
      <c r="K115" s="47">
        <v>28.13</v>
      </c>
      <c r="L115" s="47">
        <f t="shared" si="34"/>
        <v>140.65</v>
      </c>
      <c r="M115" s="49">
        <f t="shared" si="35"/>
        <v>0.23519999999999999</v>
      </c>
      <c r="N115" s="47">
        <f t="shared" si="36"/>
        <v>63.81</v>
      </c>
      <c r="O115" s="47">
        <f t="shared" si="37"/>
        <v>319.05</v>
      </c>
    </row>
    <row r="116" spans="1:15" s="4" customFormat="1">
      <c r="A116" s="43" t="s">
        <v>438</v>
      </c>
      <c r="B116" s="44" t="s">
        <v>556</v>
      </c>
      <c r="C116" s="43" t="s">
        <v>131</v>
      </c>
      <c r="D116" s="45">
        <f t="shared" si="31"/>
        <v>45689</v>
      </c>
      <c r="E116" s="46" t="s">
        <v>132</v>
      </c>
      <c r="F116" s="47">
        <v>1.5</v>
      </c>
      <c r="G116" s="48" t="s">
        <v>559</v>
      </c>
      <c r="H116" s="47">
        <v>12.87</v>
      </c>
      <c r="I116" s="47">
        <f t="shared" si="32"/>
        <v>19.309999999999999</v>
      </c>
      <c r="J116" s="49">
        <f t="shared" si="33"/>
        <v>0.23519999999999999</v>
      </c>
      <c r="K116" s="47">
        <v>33.729999999999997</v>
      </c>
      <c r="L116" s="47">
        <f t="shared" si="34"/>
        <v>50.6</v>
      </c>
      <c r="M116" s="49">
        <f t="shared" si="35"/>
        <v>0.23519999999999999</v>
      </c>
      <c r="N116" s="47">
        <f t="shared" si="36"/>
        <v>46.599999999999994</v>
      </c>
      <c r="O116" s="47">
        <f t="shared" si="37"/>
        <v>69.91</v>
      </c>
    </row>
    <row r="117" spans="1:15" s="4" customFormat="1">
      <c r="A117" s="43" t="s">
        <v>439</v>
      </c>
      <c r="B117" s="44" t="s">
        <v>556</v>
      </c>
      <c r="C117" s="43" t="s">
        <v>133</v>
      </c>
      <c r="D117" s="45">
        <f t="shared" si="31"/>
        <v>45689</v>
      </c>
      <c r="E117" s="46" t="s">
        <v>134</v>
      </c>
      <c r="F117" s="47">
        <v>1.6</v>
      </c>
      <c r="G117" s="48" t="s">
        <v>559</v>
      </c>
      <c r="H117" s="47">
        <v>11.04</v>
      </c>
      <c r="I117" s="47">
        <f t="shared" si="32"/>
        <v>17.66</v>
      </c>
      <c r="J117" s="49">
        <f t="shared" si="33"/>
        <v>0.23519999999999999</v>
      </c>
      <c r="K117" s="47">
        <v>33.729999999999997</v>
      </c>
      <c r="L117" s="47">
        <f t="shared" si="34"/>
        <v>53.97</v>
      </c>
      <c r="M117" s="49">
        <f t="shared" si="35"/>
        <v>0.23519999999999999</v>
      </c>
      <c r="N117" s="47">
        <f t="shared" si="36"/>
        <v>44.769999999999996</v>
      </c>
      <c r="O117" s="47">
        <f t="shared" si="37"/>
        <v>71.63</v>
      </c>
    </row>
    <row r="118" spans="1:15" s="4" customFormat="1">
      <c r="A118" s="43" t="s">
        <v>440</v>
      </c>
      <c r="B118" s="44" t="s">
        <v>556</v>
      </c>
      <c r="C118" s="43" t="s">
        <v>135</v>
      </c>
      <c r="D118" s="45">
        <f t="shared" si="31"/>
        <v>45689</v>
      </c>
      <c r="E118" s="46" t="s">
        <v>136</v>
      </c>
      <c r="F118" s="47">
        <v>20</v>
      </c>
      <c r="G118" s="48" t="s">
        <v>557</v>
      </c>
      <c r="H118" s="47">
        <v>54.36</v>
      </c>
      <c r="I118" s="47">
        <f t="shared" si="32"/>
        <v>1087.2</v>
      </c>
      <c r="J118" s="49">
        <f t="shared" si="33"/>
        <v>0.23519999999999999</v>
      </c>
      <c r="K118" s="47">
        <v>29.6</v>
      </c>
      <c r="L118" s="47">
        <f t="shared" si="34"/>
        <v>592</v>
      </c>
      <c r="M118" s="49">
        <f t="shared" si="35"/>
        <v>0.23519999999999999</v>
      </c>
      <c r="N118" s="47">
        <f t="shared" si="36"/>
        <v>83.960000000000008</v>
      </c>
      <c r="O118" s="47">
        <f t="shared" si="37"/>
        <v>1679.2</v>
      </c>
    </row>
    <row r="119" spans="1:15" s="4" customFormat="1">
      <c r="A119" s="43" t="s">
        <v>444</v>
      </c>
      <c r="B119" s="44" t="s">
        <v>556</v>
      </c>
      <c r="C119" s="43" t="s">
        <v>137</v>
      </c>
      <c r="D119" s="45">
        <f t="shared" si="31"/>
        <v>45689</v>
      </c>
      <c r="E119" s="46" t="s">
        <v>138</v>
      </c>
      <c r="F119" s="47">
        <v>260</v>
      </c>
      <c r="G119" s="48" t="s">
        <v>557</v>
      </c>
      <c r="H119" s="47">
        <v>0</v>
      </c>
      <c r="I119" s="47">
        <f t="shared" si="32"/>
        <v>0</v>
      </c>
      <c r="J119" s="49">
        <f t="shared" si="33"/>
        <v>0.23519999999999999</v>
      </c>
      <c r="K119" s="47">
        <v>10.61</v>
      </c>
      <c r="L119" s="47">
        <f t="shared" si="34"/>
        <v>2758.6</v>
      </c>
      <c r="M119" s="49">
        <f t="shared" si="35"/>
        <v>0.23519999999999999</v>
      </c>
      <c r="N119" s="47">
        <f t="shared" si="36"/>
        <v>10.61</v>
      </c>
      <c r="O119" s="47">
        <f t="shared" si="37"/>
        <v>2758.6</v>
      </c>
    </row>
    <row r="120" spans="1:15" s="4" customFormat="1">
      <c r="A120" s="43" t="s">
        <v>445</v>
      </c>
      <c r="B120" s="44" t="s">
        <v>556</v>
      </c>
      <c r="C120" s="43" t="s">
        <v>139</v>
      </c>
      <c r="D120" s="45">
        <f t="shared" si="31"/>
        <v>45689</v>
      </c>
      <c r="E120" s="46" t="s">
        <v>140</v>
      </c>
      <c r="F120" s="47">
        <v>1</v>
      </c>
      <c r="G120" s="48" t="s">
        <v>557</v>
      </c>
      <c r="H120" s="47">
        <v>9.4</v>
      </c>
      <c r="I120" s="47">
        <f t="shared" si="32"/>
        <v>9.4</v>
      </c>
      <c r="J120" s="49">
        <f t="shared" si="33"/>
        <v>0.23519999999999999</v>
      </c>
      <c r="K120" s="47">
        <v>47.47</v>
      </c>
      <c r="L120" s="47">
        <f t="shared" si="34"/>
        <v>47.47</v>
      </c>
      <c r="M120" s="49">
        <f t="shared" si="35"/>
        <v>0.23519999999999999</v>
      </c>
      <c r="N120" s="47">
        <f t="shared" si="36"/>
        <v>56.87</v>
      </c>
      <c r="O120" s="47">
        <f t="shared" si="37"/>
        <v>56.87</v>
      </c>
    </row>
    <row r="121" spans="1:15" s="4" customFormat="1">
      <c r="A121" s="43" t="s">
        <v>446</v>
      </c>
      <c r="B121" s="44" t="s">
        <v>556</v>
      </c>
      <c r="C121" s="43" t="s">
        <v>141</v>
      </c>
      <c r="D121" s="45">
        <f t="shared" si="31"/>
        <v>45689</v>
      </c>
      <c r="E121" s="46" t="s">
        <v>142</v>
      </c>
      <c r="F121" s="47">
        <v>2.4</v>
      </c>
      <c r="G121" s="48" t="s">
        <v>557</v>
      </c>
      <c r="H121" s="47">
        <v>112.08</v>
      </c>
      <c r="I121" s="47">
        <f t="shared" si="32"/>
        <v>268.99</v>
      </c>
      <c r="J121" s="49">
        <f t="shared" si="33"/>
        <v>0.23519999999999999</v>
      </c>
      <c r="K121" s="47">
        <v>47.47</v>
      </c>
      <c r="L121" s="47">
        <f t="shared" si="34"/>
        <v>113.93</v>
      </c>
      <c r="M121" s="49">
        <f t="shared" si="35"/>
        <v>0.23519999999999999</v>
      </c>
      <c r="N121" s="47">
        <f t="shared" si="36"/>
        <v>159.55000000000001</v>
      </c>
      <c r="O121" s="47">
        <f t="shared" si="37"/>
        <v>382.92</v>
      </c>
    </row>
    <row r="122" spans="1:15" s="4" customFormat="1">
      <c r="A122" s="43" t="s">
        <v>447</v>
      </c>
      <c r="B122" s="44" t="s">
        <v>556</v>
      </c>
      <c r="C122" s="43" t="s">
        <v>143</v>
      </c>
      <c r="D122" s="45">
        <f t="shared" si="31"/>
        <v>45689</v>
      </c>
      <c r="E122" s="46" t="s">
        <v>144</v>
      </c>
      <c r="F122" s="47">
        <v>239</v>
      </c>
      <c r="G122" s="48" t="s">
        <v>557</v>
      </c>
      <c r="H122" s="47">
        <v>5.13</v>
      </c>
      <c r="I122" s="47">
        <f t="shared" si="32"/>
        <v>1226.07</v>
      </c>
      <c r="J122" s="49">
        <f t="shared" si="33"/>
        <v>0.23519999999999999</v>
      </c>
      <c r="K122" s="47">
        <v>18.73</v>
      </c>
      <c r="L122" s="47">
        <f t="shared" si="34"/>
        <v>4476.47</v>
      </c>
      <c r="M122" s="49">
        <f t="shared" si="35"/>
        <v>0.23519999999999999</v>
      </c>
      <c r="N122" s="47">
        <f t="shared" si="36"/>
        <v>23.86</v>
      </c>
      <c r="O122" s="47">
        <f t="shared" si="37"/>
        <v>5702.54</v>
      </c>
    </row>
    <row r="123" spans="1:15" s="4" customFormat="1">
      <c r="A123" s="43" t="s">
        <v>448</v>
      </c>
      <c r="B123" s="44" t="s">
        <v>556</v>
      </c>
      <c r="C123" s="43" t="s">
        <v>145</v>
      </c>
      <c r="D123" s="45">
        <f t="shared" si="31"/>
        <v>45689</v>
      </c>
      <c r="E123" s="46" t="s">
        <v>443</v>
      </c>
      <c r="F123" s="47">
        <v>161.5</v>
      </c>
      <c r="G123" s="48" t="s">
        <v>559</v>
      </c>
      <c r="H123" s="47">
        <v>6.34</v>
      </c>
      <c r="I123" s="47">
        <f t="shared" si="32"/>
        <v>1023.91</v>
      </c>
      <c r="J123" s="49">
        <f t="shared" si="33"/>
        <v>0.23519999999999999</v>
      </c>
      <c r="K123" s="47">
        <v>51.16</v>
      </c>
      <c r="L123" s="47">
        <f t="shared" si="34"/>
        <v>8262.34</v>
      </c>
      <c r="M123" s="49">
        <f t="shared" si="35"/>
        <v>0.23519999999999999</v>
      </c>
      <c r="N123" s="47">
        <f t="shared" si="36"/>
        <v>57.5</v>
      </c>
      <c r="O123" s="47">
        <f t="shared" si="37"/>
        <v>9286.25</v>
      </c>
    </row>
    <row r="124" spans="1:15" s="4" customFormat="1">
      <c r="A124" s="43" t="s">
        <v>449</v>
      </c>
      <c r="B124" s="44" t="s">
        <v>556</v>
      </c>
      <c r="C124" s="43" t="s">
        <v>146</v>
      </c>
      <c r="D124" s="45">
        <f t="shared" si="31"/>
        <v>45689</v>
      </c>
      <c r="E124" s="46" t="s">
        <v>147</v>
      </c>
      <c r="F124" s="47">
        <v>1.2</v>
      </c>
      <c r="G124" s="48" t="s">
        <v>559</v>
      </c>
      <c r="H124" s="47">
        <v>56.77</v>
      </c>
      <c r="I124" s="47">
        <f t="shared" si="32"/>
        <v>68.12</v>
      </c>
      <c r="J124" s="49">
        <f t="shared" si="33"/>
        <v>0.23519999999999999</v>
      </c>
      <c r="K124" s="47">
        <v>40</v>
      </c>
      <c r="L124" s="47">
        <f t="shared" si="34"/>
        <v>48</v>
      </c>
      <c r="M124" s="49">
        <f t="shared" si="35"/>
        <v>0.23519999999999999</v>
      </c>
      <c r="N124" s="47">
        <f t="shared" si="36"/>
        <v>96.77000000000001</v>
      </c>
      <c r="O124" s="47">
        <f t="shared" si="37"/>
        <v>116.12</v>
      </c>
    </row>
    <row r="125" spans="1:15" s="4" customFormat="1">
      <c r="A125" s="43"/>
      <c r="B125" s="44"/>
      <c r="C125" s="43"/>
      <c r="D125" s="45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</row>
    <row r="126" spans="1:15" s="4" customFormat="1">
      <c r="A126" s="50"/>
      <c r="B126" s="39"/>
      <c r="C126" s="51"/>
      <c r="D126" s="51"/>
      <c r="E126" s="52" t="s">
        <v>18</v>
      </c>
      <c r="F126" s="51"/>
      <c r="G126" s="51"/>
      <c r="H126" s="51"/>
      <c r="I126" s="51">
        <f>SUM(I108:I125)</f>
        <v>7288.829999999999</v>
      </c>
      <c r="J126" s="51"/>
      <c r="K126" s="51"/>
      <c r="L126" s="51">
        <f>SUM(L108:L125)</f>
        <v>26779.87</v>
      </c>
      <c r="M126" s="51"/>
      <c r="N126" s="51"/>
      <c r="O126" s="51">
        <f>SUM(O108:O125)</f>
        <v>34068.700000000004</v>
      </c>
    </row>
    <row r="127" spans="1:15" s="4" customFormat="1">
      <c r="A127" s="43"/>
      <c r="B127" s="44"/>
      <c r="C127" s="43"/>
      <c r="D127" s="45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</row>
    <row r="128" spans="1:15" s="4" customFormat="1">
      <c r="A128" s="37" t="s">
        <v>148</v>
      </c>
      <c r="B128" s="38"/>
      <c r="C128" s="50"/>
      <c r="D128" s="38"/>
      <c r="E128" s="40" t="s">
        <v>560</v>
      </c>
      <c r="F128" s="41"/>
      <c r="G128" s="57"/>
      <c r="H128" s="41"/>
      <c r="I128" s="42"/>
      <c r="J128" s="42"/>
      <c r="K128" s="38"/>
      <c r="L128" s="38"/>
      <c r="M128" s="42"/>
      <c r="N128" s="39"/>
      <c r="O128" s="38"/>
    </row>
    <row r="129" spans="1:15" s="4" customFormat="1">
      <c r="A129" s="43"/>
      <c r="B129" s="44"/>
      <c r="C129" s="43"/>
      <c r="D129" s="45"/>
      <c r="E129" s="46"/>
      <c r="F129" s="47"/>
      <c r="G129" s="48"/>
      <c r="H129" s="47"/>
      <c r="I129" s="47"/>
      <c r="J129" s="47"/>
      <c r="K129" s="47"/>
      <c r="L129" s="47"/>
      <c r="M129" s="47"/>
      <c r="N129" s="47"/>
      <c r="O129" s="47"/>
    </row>
    <row r="130" spans="1:15" s="4" customFormat="1">
      <c r="A130" s="43" t="s">
        <v>450</v>
      </c>
      <c r="B130" s="44" t="s">
        <v>556</v>
      </c>
      <c r="C130" s="43" t="s">
        <v>149</v>
      </c>
      <c r="D130" s="45">
        <f t="shared" ref="D130:D152" si="38">($B$14)</f>
        <v>45689</v>
      </c>
      <c r="E130" s="46" t="s">
        <v>150</v>
      </c>
      <c r="F130" s="47">
        <v>1.68</v>
      </c>
      <c r="G130" s="48" t="s">
        <v>557</v>
      </c>
      <c r="H130" s="47">
        <v>0</v>
      </c>
      <c r="I130" s="47">
        <f t="shared" ref="I130:I152" si="39">ROUND($F130*H130,2)</f>
        <v>0</v>
      </c>
      <c r="J130" s="49">
        <f t="shared" ref="J130:J152" si="40">$J$13</f>
        <v>0.23519999999999999</v>
      </c>
      <c r="K130" s="47">
        <v>22.51</v>
      </c>
      <c r="L130" s="47">
        <f t="shared" ref="L130:L152" si="41">ROUND($F130*K130,2)</f>
        <v>37.82</v>
      </c>
      <c r="M130" s="49">
        <f t="shared" ref="M130:M152" si="42">$J$13</f>
        <v>0.23519999999999999</v>
      </c>
      <c r="N130" s="47">
        <f t="shared" ref="N130:N152" si="43">H130+K130</f>
        <v>22.51</v>
      </c>
      <c r="O130" s="47">
        <f t="shared" ref="O130:O152" si="44">I130+L130</f>
        <v>37.82</v>
      </c>
    </row>
    <row r="131" spans="1:15" s="4" customFormat="1">
      <c r="A131" s="43" t="s">
        <v>451</v>
      </c>
      <c r="B131" s="44" t="s">
        <v>556</v>
      </c>
      <c r="C131" s="43" t="s">
        <v>101</v>
      </c>
      <c r="D131" s="45">
        <f t="shared" si="38"/>
        <v>45689</v>
      </c>
      <c r="E131" s="46" t="s">
        <v>151</v>
      </c>
      <c r="F131" s="47">
        <v>69.7</v>
      </c>
      <c r="G131" s="48" t="s">
        <v>559</v>
      </c>
      <c r="H131" s="47">
        <v>0</v>
      </c>
      <c r="I131" s="47">
        <f t="shared" si="39"/>
        <v>0</v>
      </c>
      <c r="J131" s="49">
        <f t="shared" si="40"/>
        <v>0.23519999999999999</v>
      </c>
      <c r="K131" s="47">
        <v>4.08</v>
      </c>
      <c r="L131" s="47">
        <f t="shared" si="41"/>
        <v>284.38</v>
      </c>
      <c r="M131" s="49">
        <f t="shared" si="42"/>
        <v>0.23519999999999999</v>
      </c>
      <c r="N131" s="47">
        <f t="shared" si="43"/>
        <v>4.08</v>
      </c>
      <c r="O131" s="47">
        <f t="shared" si="44"/>
        <v>284.38</v>
      </c>
    </row>
    <row r="132" spans="1:15" s="4" customFormat="1">
      <c r="A132" s="43" t="s">
        <v>452</v>
      </c>
      <c r="B132" s="44" t="s">
        <v>556</v>
      </c>
      <c r="C132" s="43" t="s">
        <v>103</v>
      </c>
      <c r="D132" s="45">
        <f t="shared" si="38"/>
        <v>45689</v>
      </c>
      <c r="E132" s="46" t="s">
        <v>152</v>
      </c>
      <c r="F132" s="47">
        <v>0.24</v>
      </c>
      <c r="G132" s="48" t="s">
        <v>559</v>
      </c>
      <c r="H132" s="47">
        <v>0</v>
      </c>
      <c r="I132" s="47">
        <f t="shared" si="39"/>
        <v>0</v>
      </c>
      <c r="J132" s="49">
        <f t="shared" si="40"/>
        <v>0.23519999999999999</v>
      </c>
      <c r="K132" s="47">
        <v>6.88</v>
      </c>
      <c r="L132" s="47">
        <f t="shared" si="41"/>
        <v>1.65</v>
      </c>
      <c r="M132" s="49">
        <f t="shared" si="42"/>
        <v>0.23519999999999999</v>
      </c>
      <c r="N132" s="47">
        <f t="shared" si="43"/>
        <v>6.88</v>
      </c>
      <c r="O132" s="47">
        <f t="shared" si="44"/>
        <v>1.65</v>
      </c>
    </row>
    <row r="133" spans="1:15" s="4" customFormat="1">
      <c r="A133" s="43" t="s">
        <v>453</v>
      </c>
      <c r="B133" s="44" t="s">
        <v>556</v>
      </c>
      <c r="C133" s="43" t="s">
        <v>153</v>
      </c>
      <c r="D133" s="45">
        <f t="shared" si="38"/>
        <v>45689</v>
      </c>
      <c r="E133" s="46" t="s">
        <v>154</v>
      </c>
      <c r="F133" s="47">
        <v>0.24</v>
      </c>
      <c r="G133" s="48" t="s">
        <v>559</v>
      </c>
      <c r="H133" s="47">
        <v>0.48</v>
      </c>
      <c r="I133" s="47">
        <f t="shared" si="39"/>
        <v>0.12</v>
      </c>
      <c r="J133" s="49">
        <f t="shared" si="40"/>
        <v>0.23519999999999999</v>
      </c>
      <c r="K133" s="47">
        <v>21.86</v>
      </c>
      <c r="L133" s="47">
        <f t="shared" si="41"/>
        <v>5.25</v>
      </c>
      <c r="M133" s="49">
        <f t="shared" si="42"/>
        <v>0.23519999999999999</v>
      </c>
      <c r="N133" s="47">
        <f t="shared" si="43"/>
        <v>22.34</v>
      </c>
      <c r="O133" s="47">
        <f t="shared" si="44"/>
        <v>5.37</v>
      </c>
    </row>
    <row r="134" spans="1:15" s="4" customFormat="1">
      <c r="A134" s="43" t="s">
        <v>454</v>
      </c>
      <c r="B134" s="44" t="s">
        <v>556</v>
      </c>
      <c r="C134" s="43" t="s">
        <v>155</v>
      </c>
      <c r="D134" s="45">
        <f t="shared" si="38"/>
        <v>45689</v>
      </c>
      <c r="E134" s="46" t="s">
        <v>156</v>
      </c>
      <c r="F134" s="47">
        <v>1</v>
      </c>
      <c r="G134" s="48" t="s">
        <v>26</v>
      </c>
      <c r="H134" s="47">
        <v>2235.92</v>
      </c>
      <c r="I134" s="47">
        <f t="shared" si="39"/>
        <v>2235.92</v>
      </c>
      <c r="J134" s="49">
        <f t="shared" si="40"/>
        <v>0.23519999999999999</v>
      </c>
      <c r="K134" s="47">
        <v>168.65</v>
      </c>
      <c r="L134" s="47">
        <f t="shared" si="41"/>
        <v>168.65</v>
      </c>
      <c r="M134" s="49">
        <f t="shared" si="42"/>
        <v>0.23519999999999999</v>
      </c>
      <c r="N134" s="47">
        <f t="shared" si="43"/>
        <v>2404.5700000000002</v>
      </c>
      <c r="O134" s="47">
        <f t="shared" si="44"/>
        <v>2404.5700000000002</v>
      </c>
    </row>
    <row r="135" spans="1:15" s="4" customFormat="1">
      <c r="A135" s="43" t="s">
        <v>455</v>
      </c>
      <c r="B135" s="44" t="s">
        <v>556</v>
      </c>
      <c r="C135" s="43" t="s">
        <v>157</v>
      </c>
      <c r="D135" s="45">
        <f t="shared" si="38"/>
        <v>45689</v>
      </c>
      <c r="E135" s="46" t="s">
        <v>158</v>
      </c>
      <c r="F135" s="47">
        <v>1</v>
      </c>
      <c r="G135" s="48" t="s">
        <v>25</v>
      </c>
      <c r="H135" s="47">
        <v>4.68</v>
      </c>
      <c r="I135" s="47">
        <f t="shared" si="39"/>
        <v>4.68</v>
      </c>
      <c r="J135" s="49">
        <f t="shared" si="40"/>
        <v>0.23519999999999999</v>
      </c>
      <c r="K135" s="47">
        <v>15.54</v>
      </c>
      <c r="L135" s="47">
        <f t="shared" si="41"/>
        <v>15.54</v>
      </c>
      <c r="M135" s="49">
        <f t="shared" si="42"/>
        <v>0.23519999999999999</v>
      </c>
      <c r="N135" s="47">
        <f t="shared" si="43"/>
        <v>20.22</v>
      </c>
      <c r="O135" s="47">
        <f t="shared" si="44"/>
        <v>20.22</v>
      </c>
    </row>
    <row r="136" spans="1:15" s="4" customFormat="1">
      <c r="A136" s="43" t="s">
        <v>456</v>
      </c>
      <c r="B136" s="44" t="s">
        <v>556</v>
      </c>
      <c r="C136" s="43" t="s">
        <v>159</v>
      </c>
      <c r="D136" s="45">
        <f t="shared" si="38"/>
        <v>45689</v>
      </c>
      <c r="E136" s="46" t="s">
        <v>160</v>
      </c>
      <c r="F136" s="47">
        <v>1.68</v>
      </c>
      <c r="G136" s="48" t="s">
        <v>557</v>
      </c>
      <c r="H136" s="47">
        <v>0</v>
      </c>
      <c r="I136" s="47">
        <f t="shared" si="39"/>
        <v>0</v>
      </c>
      <c r="J136" s="49">
        <f t="shared" si="40"/>
        <v>0.23519999999999999</v>
      </c>
      <c r="K136" s="47">
        <v>14.06</v>
      </c>
      <c r="L136" s="47">
        <f t="shared" si="41"/>
        <v>23.62</v>
      </c>
      <c r="M136" s="49">
        <f t="shared" si="42"/>
        <v>0.23519999999999999</v>
      </c>
      <c r="N136" s="47">
        <f t="shared" si="43"/>
        <v>14.06</v>
      </c>
      <c r="O136" s="47">
        <f t="shared" si="44"/>
        <v>23.62</v>
      </c>
    </row>
    <row r="137" spans="1:15" s="4" customFormat="1">
      <c r="A137" s="43" t="s">
        <v>457</v>
      </c>
      <c r="B137" s="44" t="s">
        <v>556</v>
      </c>
      <c r="C137" s="43" t="s">
        <v>161</v>
      </c>
      <c r="D137" s="45">
        <f t="shared" si="38"/>
        <v>45689</v>
      </c>
      <c r="E137" s="46" t="s">
        <v>162</v>
      </c>
      <c r="F137" s="47">
        <v>0.75</v>
      </c>
      <c r="G137" s="48" t="s">
        <v>557</v>
      </c>
      <c r="H137" s="47">
        <v>3.77</v>
      </c>
      <c r="I137" s="47">
        <f t="shared" si="39"/>
        <v>2.83</v>
      </c>
      <c r="J137" s="49">
        <f t="shared" si="40"/>
        <v>0.23519999999999999</v>
      </c>
      <c r="K137" s="47">
        <v>83.36</v>
      </c>
      <c r="L137" s="47">
        <f t="shared" si="41"/>
        <v>62.52</v>
      </c>
      <c r="M137" s="49">
        <f t="shared" si="42"/>
        <v>0.23519999999999999</v>
      </c>
      <c r="N137" s="47">
        <f t="shared" si="43"/>
        <v>87.13</v>
      </c>
      <c r="O137" s="47">
        <f t="shared" si="44"/>
        <v>65.350000000000009</v>
      </c>
    </row>
    <row r="138" spans="1:15" s="4" customFormat="1">
      <c r="A138" s="43" t="s">
        <v>458</v>
      </c>
      <c r="B138" s="44" t="s">
        <v>15</v>
      </c>
      <c r="C138" s="43" t="s">
        <v>163</v>
      </c>
      <c r="D138" s="45">
        <f t="shared" si="38"/>
        <v>45689</v>
      </c>
      <c r="E138" s="46" t="s">
        <v>164</v>
      </c>
      <c r="F138" s="47">
        <v>7.35</v>
      </c>
      <c r="G138" s="48" t="s">
        <v>557</v>
      </c>
      <c r="H138" s="47">
        <v>399.03</v>
      </c>
      <c r="I138" s="47">
        <f t="shared" si="39"/>
        <v>2932.87</v>
      </c>
      <c r="J138" s="49">
        <f t="shared" si="40"/>
        <v>0.23519999999999999</v>
      </c>
      <c r="K138" s="47">
        <v>69.33</v>
      </c>
      <c r="L138" s="47">
        <f t="shared" si="41"/>
        <v>509.58</v>
      </c>
      <c r="M138" s="49">
        <f t="shared" si="42"/>
        <v>0.23519999999999999</v>
      </c>
      <c r="N138" s="47">
        <f t="shared" si="43"/>
        <v>468.35999999999996</v>
      </c>
      <c r="O138" s="47">
        <f t="shared" si="44"/>
        <v>3442.45</v>
      </c>
    </row>
    <row r="139" spans="1:15" s="4" customFormat="1">
      <c r="A139" s="43" t="s">
        <v>459</v>
      </c>
      <c r="B139" s="44" t="s">
        <v>556</v>
      </c>
      <c r="C139" s="43" t="s">
        <v>459</v>
      </c>
      <c r="D139" s="45">
        <f t="shared" si="38"/>
        <v>45689</v>
      </c>
      <c r="E139" s="46" t="s">
        <v>165</v>
      </c>
      <c r="F139" s="47">
        <v>1</v>
      </c>
      <c r="G139" s="48" t="s">
        <v>25</v>
      </c>
      <c r="H139" s="47">
        <v>901.63</v>
      </c>
      <c r="I139" s="47">
        <f t="shared" si="39"/>
        <v>901.63</v>
      </c>
      <c r="J139" s="49">
        <f t="shared" si="40"/>
        <v>0.23519999999999999</v>
      </c>
      <c r="K139" s="47">
        <v>155.59</v>
      </c>
      <c r="L139" s="47">
        <f t="shared" si="41"/>
        <v>155.59</v>
      </c>
      <c r="M139" s="49">
        <f t="shared" si="42"/>
        <v>0.23519999999999999</v>
      </c>
      <c r="N139" s="47">
        <f t="shared" si="43"/>
        <v>1057.22</v>
      </c>
      <c r="O139" s="47">
        <f t="shared" si="44"/>
        <v>1057.22</v>
      </c>
    </row>
    <row r="140" spans="1:15" s="4" customFormat="1">
      <c r="A140" s="43" t="s">
        <v>460</v>
      </c>
      <c r="B140" s="44" t="s">
        <v>556</v>
      </c>
      <c r="C140" s="43" t="s">
        <v>166</v>
      </c>
      <c r="D140" s="45">
        <f t="shared" si="38"/>
        <v>45689</v>
      </c>
      <c r="E140" s="46" t="s">
        <v>167</v>
      </c>
      <c r="F140" s="47">
        <v>1</v>
      </c>
      <c r="G140" s="48" t="s">
        <v>26</v>
      </c>
      <c r="H140" s="47">
        <v>6095.22</v>
      </c>
      <c r="I140" s="47">
        <f t="shared" si="39"/>
        <v>6095.22</v>
      </c>
      <c r="J140" s="49">
        <f t="shared" si="40"/>
        <v>0.23519999999999999</v>
      </c>
      <c r="K140" s="47">
        <v>92.43</v>
      </c>
      <c r="L140" s="47">
        <f t="shared" si="41"/>
        <v>92.43</v>
      </c>
      <c r="M140" s="49">
        <f t="shared" si="42"/>
        <v>0.23519999999999999</v>
      </c>
      <c r="N140" s="47">
        <f t="shared" si="43"/>
        <v>6187.6500000000005</v>
      </c>
      <c r="O140" s="47">
        <f t="shared" si="44"/>
        <v>6187.6500000000005</v>
      </c>
    </row>
    <row r="141" spans="1:15" s="4" customFormat="1">
      <c r="A141" s="43" t="s">
        <v>461</v>
      </c>
      <c r="B141" s="44" t="s">
        <v>556</v>
      </c>
      <c r="C141" s="43" t="s">
        <v>168</v>
      </c>
      <c r="D141" s="45">
        <f t="shared" si="38"/>
        <v>45689</v>
      </c>
      <c r="E141" s="46" t="s">
        <v>169</v>
      </c>
      <c r="F141" s="47">
        <v>1</v>
      </c>
      <c r="G141" s="48" t="s">
        <v>25</v>
      </c>
      <c r="H141" s="47">
        <v>4.68</v>
      </c>
      <c r="I141" s="47">
        <f t="shared" si="39"/>
        <v>4.68</v>
      </c>
      <c r="J141" s="49">
        <f t="shared" si="40"/>
        <v>0.23519999999999999</v>
      </c>
      <c r="K141" s="47">
        <v>62.16</v>
      </c>
      <c r="L141" s="47">
        <f t="shared" si="41"/>
        <v>62.16</v>
      </c>
      <c r="M141" s="49">
        <f t="shared" si="42"/>
        <v>0.23519999999999999</v>
      </c>
      <c r="N141" s="47">
        <f t="shared" si="43"/>
        <v>66.84</v>
      </c>
      <c r="O141" s="47">
        <f t="shared" si="44"/>
        <v>66.84</v>
      </c>
    </row>
    <row r="142" spans="1:15" s="4" customFormat="1">
      <c r="A142" s="43" t="s">
        <v>462</v>
      </c>
      <c r="B142" s="44" t="s">
        <v>556</v>
      </c>
      <c r="C142" s="43" t="s">
        <v>170</v>
      </c>
      <c r="D142" s="45">
        <f t="shared" si="38"/>
        <v>45689</v>
      </c>
      <c r="E142" s="46" t="s">
        <v>171</v>
      </c>
      <c r="F142" s="47">
        <v>69.7</v>
      </c>
      <c r="G142" s="48" t="s">
        <v>559</v>
      </c>
      <c r="H142" s="47">
        <v>0</v>
      </c>
      <c r="I142" s="47">
        <f t="shared" si="39"/>
        <v>0</v>
      </c>
      <c r="J142" s="49">
        <f t="shared" si="40"/>
        <v>0.23519999999999999</v>
      </c>
      <c r="K142" s="47">
        <v>6.26</v>
      </c>
      <c r="L142" s="47">
        <f t="shared" si="41"/>
        <v>436.32</v>
      </c>
      <c r="M142" s="49">
        <f t="shared" si="42"/>
        <v>0.23519999999999999</v>
      </c>
      <c r="N142" s="47">
        <f t="shared" si="43"/>
        <v>6.26</v>
      </c>
      <c r="O142" s="47">
        <f t="shared" si="44"/>
        <v>436.32</v>
      </c>
    </row>
    <row r="143" spans="1:15" s="4" customFormat="1">
      <c r="A143" s="43" t="s">
        <v>463</v>
      </c>
      <c r="B143" s="44" t="s">
        <v>556</v>
      </c>
      <c r="C143" s="43" t="s">
        <v>172</v>
      </c>
      <c r="D143" s="45">
        <f t="shared" si="38"/>
        <v>45689</v>
      </c>
      <c r="E143" s="46" t="s">
        <v>173</v>
      </c>
      <c r="F143" s="47">
        <v>103.4</v>
      </c>
      <c r="G143" s="48" t="s">
        <v>559</v>
      </c>
      <c r="H143" s="47">
        <v>8.31</v>
      </c>
      <c r="I143" s="47">
        <f t="shared" si="39"/>
        <v>859.25</v>
      </c>
      <c r="J143" s="49">
        <f t="shared" si="40"/>
        <v>0.23519999999999999</v>
      </c>
      <c r="K143" s="47">
        <v>18.32</v>
      </c>
      <c r="L143" s="47">
        <f t="shared" si="41"/>
        <v>1894.29</v>
      </c>
      <c r="M143" s="49">
        <f t="shared" si="42"/>
        <v>0.23519999999999999</v>
      </c>
      <c r="N143" s="47">
        <f t="shared" si="43"/>
        <v>26.630000000000003</v>
      </c>
      <c r="O143" s="47">
        <f t="shared" si="44"/>
        <v>2753.54</v>
      </c>
    </row>
    <row r="144" spans="1:15" s="4" customFormat="1">
      <c r="A144" s="43" t="s">
        <v>464</v>
      </c>
      <c r="B144" s="44" t="s">
        <v>556</v>
      </c>
      <c r="C144" s="43" t="s">
        <v>174</v>
      </c>
      <c r="D144" s="45">
        <f t="shared" si="38"/>
        <v>45689</v>
      </c>
      <c r="E144" s="46" t="s">
        <v>175</v>
      </c>
      <c r="F144" s="47">
        <v>69.7</v>
      </c>
      <c r="G144" s="48" t="s">
        <v>559</v>
      </c>
      <c r="H144" s="47">
        <v>2.33</v>
      </c>
      <c r="I144" s="47">
        <f t="shared" si="39"/>
        <v>162.4</v>
      </c>
      <c r="J144" s="49">
        <f t="shared" si="40"/>
        <v>0.23519999999999999</v>
      </c>
      <c r="K144" s="47">
        <v>16.87</v>
      </c>
      <c r="L144" s="47">
        <f t="shared" si="41"/>
        <v>1175.8399999999999</v>
      </c>
      <c r="M144" s="49">
        <f t="shared" si="42"/>
        <v>0.23519999999999999</v>
      </c>
      <c r="N144" s="47">
        <f t="shared" si="43"/>
        <v>19.200000000000003</v>
      </c>
      <c r="O144" s="47">
        <f t="shared" si="44"/>
        <v>1338.24</v>
      </c>
    </row>
    <row r="145" spans="1:15" s="4" customFormat="1">
      <c r="A145" s="43" t="s">
        <v>465</v>
      </c>
      <c r="B145" s="44" t="s">
        <v>556</v>
      </c>
      <c r="C145" s="43" t="s">
        <v>465</v>
      </c>
      <c r="D145" s="45">
        <f t="shared" si="38"/>
        <v>45689</v>
      </c>
      <c r="E145" s="46" t="s">
        <v>176</v>
      </c>
      <c r="F145" s="47">
        <v>126.4</v>
      </c>
      <c r="G145" s="48" t="s">
        <v>559</v>
      </c>
      <c r="H145" s="47">
        <v>12.33</v>
      </c>
      <c r="I145" s="47">
        <f t="shared" si="39"/>
        <v>1558.51</v>
      </c>
      <c r="J145" s="49">
        <f t="shared" si="40"/>
        <v>0.23519999999999999</v>
      </c>
      <c r="K145" s="47">
        <v>5.2</v>
      </c>
      <c r="L145" s="47">
        <f t="shared" si="41"/>
        <v>657.28</v>
      </c>
      <c r="M145" s="49">
        <f t="shared" si="42"/>
        <v>0.23519999999999999</v>
      </c>
      <c r="N145" s="47">
        <f t="shared" si="43"/>
        <v>17.53</v>
      </c>
      <c r="O145" s="47">
        <f t="shared" si="44"/>
        <v>2215.79</v>
      </c>
    </row>
    <row r="146" spans="1:15" s="4" customFormat="1">
      <c r="A146" s="43" t="s">
        <v>466</v>
      </c>
      <c r="B146" s="44" t="s">
        <v>556</v>
      </c>
      <c r="C146" s="43" t="s">
        <v>177</v>
      </c>
      <c r="D146" s="45">
        <f t="shared" si="38"/>
        <v>45689</v>
      </c>
      <c r="E146" s="46" t="s">
        <v>178</v>
      </c>
      <c r="F146" s="47">
        <v>1</v>
      </c>
      <c r="G146" s="48" t="s">
        <v>25</v>
      </c>
      <c r="H146" s="47">
        <v>49.41</v>
      </c>
      <c r="I146" s="47">
        <f t="shared" si="39"/>
        <v>49.41</v>
      </c>
      <c r="J146" s="49">
        <f t="shared" si="40"/>
        <v>0.23519999999999999</v>
      </c>
      <c r="K146" s="47">
        <v>15.54</v>
      </c>
      <c r="L146" s="47">
        <f t="shared" si="41"/>
        <v>15.54</v>
      </c>
      <c r="M146" s="49">
        <f t="shared" si="42"/>
        <v>0.23519999999999999</v>
      </c>
      <c r="N146" s="47">
        <f t="shared" si="43"/>
        <v>64.949999999999989</v>
      </c>
      <c r="O146" s="47">
        <f t="shared" si="44"/>
        <v>64.949999999999989</v>
      </c>
    </row>
    <row r="147" spans="1:15" s="4" customFormat="1">
      <c r="A147" s="43" t="s">
        <v>467</v>
      </c>
      <c r="B147" s="44" t="s">
        <v>556</v>
      </c>
      <c r="C147" s="43" t="s">
        <v>179</v>
      </c>
      <c r="D147" s="45">
        <f t="shared" si="38"/>
        <v>45689</v>
      </c>
      <c r="E147" s="46" t="s">
        <v>180</v>
      </c>
      <c r="F147" s="47">
        <v>1</v>
      </c>
      <c r="G147" s="48" t="s">
        <v>25</v>
      </c>
      <c r="H147" s="47">
        <v>3396.8</v>
      </c>
      <c r="I147" s="47">
        <f t="shared" si="39"/>
        <v>3396.8</v>
      </c>
      <c r="J147" s="49">
        <f t="shared" si="40"/>
        <v>0.23519999999999999</v>
      </c>
      <c r="K147" s="47">
        <v>0</v>
      </c>
      <c r="L147" s="47">
        <f t="shared" si="41"/>
        <v>0</v>
      </c>
      <c r="M147" s="49">
        <f t="shared" si="42"/>
        <v>0.23519999999999999</v>
      </c>
      <c r="N147" s="47">
        <f t="shared" si="43"/>
        <v>3396.8</v>
      </c>
      <c r="O147" s="47">
        <f t="shared" si="44"/>
        <v>3396.8</v>
      </c>
    </row>
    <row r="148" spans="1:15" s="4" customFormat="1">
      <c r="A148" s="43" t="s">
        <v>468</v>
      </c>
      <c r="B148" s="44" t="s">
        <v>556</v>
      </c>
      <c r="C148" s="43" t="s">
        <v>181</v>
      </c>
      <c r="D148" s="45">
        <f t="shared" si="38"/>
        <v>45689</v>
      </c>
      <c r="E148" s="46" t="s">
        <v>182</v>
      </c>
      <c r="F148" s="47">
        <v>1.18</v>
      </c>
      <c r="G148" s="48" t="s">
        <v>557</v>
      </c>
      <c r="H148" s="47">
        <v>349.97</v>
      </c>
      <c r="I148" s="47">
        <f t="shared" si="39"/>
        <v>412.96</v>
      </c>
      <c r="J148" s="49">
        <f t="shared" si="40"/>
        <v>0.23519999999999999</v>
      </c>
      <c r="K148" s="47">
        <v>109.6</v>
      </c>
      <c r="L148" s="47">
        <f t="shared" si="41"/>
        <v>129.33000000000001</v>
      </c>
      <c r="M148" s="49">
        <f t="shared" si="42"/>
        <v>0.23519999999999999</v>
      </c>
      <c r="N148" s="47">
        <f t="shared" si="43"/>
        <v>459.57000000000005</v>
      </c>
      <c r="O148" s="47">
        <f t="shared" si="44"/>
        <v>542.29</v>
      </c>
    </row>
    <row r="149" spans="1:15" s="4" customFormat="1">
      <c r="A149" s="43" t="s">
        <v>469</v>
      </c>
      <c r="B149" s="44" t="s">
        <v>556</v>
      </c>
      <c r="C149" s="43" t="s">
        <v>183</v>
      </c>
      <c r="D149" s="45">
        <f t="shared" si="38"/>
        <v>45689</v>
      </c>
      <c r="E149" s="46" t="s">
        <v>184</v>
      </c>
      <c r="F149" s="47">
        <v>2</v>
      </c>
      <c r="G149" s="48" t="s">
        <v>25</v>
      </c>
      <c r="H149" s="47">
        <v>1235.22</v>
      </c>
      <c r="I149" s="47">
        <f t="shared" si="39"/>
        <v>2470.44</v>
      </c>
      <c r="J149" s="49">
        <f t="shared" si="40"/>
        <v>0.23519999999999999</v>
      </c>
      <c r="K149" s="47">
        <v>100.79</v>
      </c>
      <c r="L149" s="47">
        <f t="shared" si="41"/>
        <v>201.58</v>
      </c>
      <c r="M149" s="49">
        <f t="shared" si="42"/>
        <v>0.23519999999999999</v>
      </c>
      <c r="N149" s="47">
        <f t="shared" si="43"/>
        <v>1336.01</v>
      </c>
      <c r="O149" s="47">
        <f t="shared" si="44"/>
        <v>2672.02</v>
      </c>
    </row>
    <row r="150" spans="1:15" s="4" customFormat="1">
      <c r="A150" s="43" t="s">
        <v>470</v>
      </c>
      <c r="B150" s="44" t="s">
        <v>556</v>
      </c>
      <c r="C150" s="43" t="s">
        <v>185</v>
      </c>
      <c r="D150" s="45">
        <f t="shared" si="38"/>
        <v>45689</v>
      </c>
      <c r="E150" s="46" t="s">
        <v>186</v>
      </c>
      <c r="F150" s="47">
        <v>11.5</v>
      </c>
      <c r="G150" s="48" t="s">
        <v>557</v>
      </c>
      <c r="H150" s="47">
        <v>177.54</v>
      </c>
      <c r="I150" s="47">
        <f t="shared" si="39"/>
        <v>2041.71</v>
      </c>
      <c r="J150" s="49">
        <f t="shared" si="40"/>
        <v>0.23519999999999999</v>
      </c>
      <c r="K150" s="47">
        <v>0</v>
      </c>
      <c r="L150" s="47">
        <f t="shared" si="41"/>
        <v>0</v>
      </c>
      <c r="M150" s="49">
        <f t="shared" si="42"/>
        <v>0.23519999999999999</v>
      </c>
      <c r="N150" s="47">
        <f t="shared" si="43"/>
        <v>177.54</v>
      </c>
      <c r="O150" s="47">
        <f t="shared" si="44"/>
        <v>2041.71</v>
      </c>
    </row>
    <row r="151" spans="1:15" s="4" customFormat="1">
      <c r="A151" s="43" t="s">
        <v>471</v>
      </c>
      <c r="B151" s="44" t="s">
        <v>556</v>
      </c>
      <c r="C151" s="43" t="s">
        <v>471</v>
      </c>
      <c r="D151" s="45">
        <f t="shared" si="38"/>
        <v>45689</v>
      </c>
      <c r="E151" s="46" t="s">
        <v>187</v>
      </c>
      <c r="F151" s="47">
        <v>2</v>
      </c>
      <c r="G151" s="48" t="s">
        <v>26</v>
      </c>
      <c r="H151" s="47">
        <v>13.76</v>
      </c>
      <c r="I151" s="47">
        <f t="shared" si="39"/>
        <v>27.52</v>
      </c>
      <c r="J151" s="49">
        <f t="shared" si="40"/>
        <v>0.23519999999999999</v>
      </c>
      <c r="K151" s="47">
        <v>28.21</v>
      </c>
      <c r="L151" s="47">
        <f t="shared" si="41"/>
        <v>56.42</v>
      </c>
      <c r="M151" s="49">
        <f t="shared" si="42"/>
        <v>0.23519999999999999</v>
      </c>
      <c r="N151" s="47">
        <f t="shared" si="43"/>
        <v>41.97</v>
      </c>
      <c r="O151" s="47">
        <f t="shared" si="44"/>
        <v>83.94</v>
      </c>
    </row>
    <row r="152" spans="1:15" s="4" customFormat="1">
      <c r="A152" s="43" t="s">
        <v>472</v>
      </c>
      <c r="B152" s="44" t="s">
        <v>15</v>
      </c>
      <c r="C152" s="43" t="s">
        <v>188</v>
      </c>
      <c r="D152" s="45">
        <f t="shared" si="38"/>
        <v>45689</v>
      </c>
      <c r="E152" s="46" t="s">
        <v>189</v>
      </c>
      <c r="F152" s="47">
        <v>3.2</v>
      </c>
      <c r="G152" s="48" t="s">
        <v>559</v>
      </c>
      <c r="H152" s="47">
        <v>5.58</v>
      </c>
      <c r="I152" s="47">
        <f t="shared" si="39"/>
        <v>17.86</v>
      </c>
      <c r="J152" s="49">
        <f t="shared" si="40"/>
        <v>0.23519999999999999</v>
      </c>
      <c r="K152" s="47">
        <v>0</v>
      </c>
      <c r="L152" s="47">
        <f t="shared" si="41"/>
        <v>0</v>
      </c>
      <c r="M152" s="49">
        <f t="shared" si="42"/>
        <v>0.23519999999999999</v>
      </c>
      <c r="N152" s="47">
        <f t="shared" si="43"/>
        <v>5.58</v>
      </c>
      <c r="O152" s="47">
        <f t="shared" si="44"/>
        <v>17.86</v>
      </c>
    </row>
    <row r="153" spans="1:15" s="4" customFormat="1">
      <c r="A153" s="43"/>
      <c r="B153" s="44"/>
      <c r="C153" s="43"/>
      <c r="D153" s="45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</row>
    <row r="154" spans="1:15" s="4" customFormat="1">
      <c r="A154" s="50"/>
      <c r="B154" s="39"/>
      <c r="C154" s="51"/>
      <c r="D154" s="51"/>
      <c r="E154" s="52" t="s">
        <v>18</v>
      </c>
      <c r="F154" s="51"/>
      <c r="G154" s="51"/>
      <c r="H154" s="51"/>
      <c r="I154" s="51">
        <f>SUM(I130:I153)</f>
        <v>23174.809999999998</v>
      </c>
      <c r="J154" s="51"/>
      <c r="K154" s="51"/>
      <c r="L154" s="51">
        <f>SUM(L130:L153)</f>
        <v>5985.79</v>
      </c>
      <c r="M154" s="51"/>
      <c r="N154" s="51"/>
      <c r="O154" s="51">
        <f>SUM(O130:O153)</f>
        <v>29160.600000000002</v>
      </c>
    </row>
    <row r="155" spans="1:15" s="4" customFormat="1">
      <c r="A155" s="43"/>
      <c r="B155" s="44"/>
      <c r="C155" s="43"/>
      <c r="D155" s="45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</row>
    <row r="156" spans="1:15" s="4" customFormat="1">
      <c r="A156" s="37" t="s">
        <v>190</v>
      </c>
      <c r="B156" s="38"/>
      <c r="C156" s="50"/>
      <c r="D156" s="38"/>
      <c r="E156" s="40" t="s">
        <v>191</v>
      </c>
      <c r="F156" s="41"/>
      <c r="G156" s="57"/>
      <c r="H156" s="41"/>
      <c r="I156" s="42"/>
      <c r="J156" s="42"/>
      <c r="K156" s="38"/>
      <c r="L156" s="38"/>
      <c r="M156" s="42"/>
      <c r="N156" s="39"/>
      <c r="O156" s="38"/>
    </row>
    <row r="157" spans="1:15" s="4" customFormat="1">
      <c r="A157" s="43"/>
      <c r="B157" s="44"/>
      <c r="C157" s="43"/>
      <c r="D157" s="45"/>
      <c r="E157" s="46"/>
      <c r="F157" s="47"/>
      <c r="G157" s="48"/>
      <c r="H157" s="47"/>
      <c r="I157" s="47"/>
      <c r="J157" s="47"/>
      <c r="K157" s="47"/>
      <c r="L157" s="47"/>
      <c r="M157" s="47"/>
      <c r="N157" s="47"/>
      <c r="O157" s="47"/>
    </row>
    <row r="158" spans="1:15" s="4" customFormat="1">
      <c r="A158" s="43" t="s">
        <v>473</v>
      </c>
      <c r="B158" s="44" t="s">
        <v>15</v>
      </c>
      <c r="C158" s="43" t="s">
        <v>192</v>
      </c>
      <c r="D158" s="45">
        <f t="shared" ref="D158:D180" si="45">($B$14)</f>
        <v>45689</v>
      </c>
      <c r="E158" s="46" t="s">
        <v>193</v>
      </c>
      <c r="F158" s="47">
        <v>15</v>
      </c>
      <c r="G158" s="48" t="s">
        <v>559</v>
      </c>
      <c r="H158" s="47">
        <v>2.35</v>
      </c>
      <c r="I158" s="47">
        <f t="shared" ref="I158:I180" si="46">ROUND($F158*H158,2)</f>
        <v>35.25</v>
      </c>
      <c r="J158" s="49">
        <f t="shared" ref="J158:J180" si="47">$J$13</f>
        <v>0.23519999999999999</v>
      </c>
      <c r="K158" s="47">
        <v>5.73</v>
      </c>
      <c r="L158" s="47">
        <f t="shared" ref="L158:L180" si="48">ROUND($F158*K158,2)</f>
        <v>85.95</v>
      </c>
      <c r="M158" s="49">
        <f t="shared" ref="M158:M180" si="49">$J$13</f>
        <v>0.23519999999999999</v>
      </c>
      <c r="N158" s="47">
        <f t="shared" ref="N158:N180" si="50">H158+K158</f>
        <v>8.08</v>
      </c>
      <c r="O158" s="47">
        <f t="shared" ref="O158:O180" si="51">I158+L158</f>
        <v>121.2</v>
      </c>
    </row>
    <row r="159" spans="1:15" s="4" customFormat="1">
      <c r="A159" s="43" t="s">
        <v>474</v>
      </c>
      <c r="B159" s="44" t="s">
        <v>15</v>
      </c>
      <c r="C159" s="43" t="s">
        <v>194</v>
      </c>
      <c r="D159" s="45">
        <f t="shared" si="45"/>
        <v>45689</v>
      </c>
      <c r="E159" s="46" t="s">
        <v>195</v>
      </c>
      <c r="F159" s="47">
        <v>15</v>
      </c>
      <c r="G159" s="48" t="s">
        <v>559</v>
      </c>
      <c r="H159" s="47">
        <v>1.8</v>
      </c>
      <c r="I159" s="47">
        <f t="shared" si="46"/>
        <v>27</v>
      </c>
      <c r="J159" s="49">
        <f t="shared" si="47"/>
        <v>0.23519999999999999</v>
      </c>
      <c r="K159" s="47">
        <v>20.29</v>
      </c>
      <c r="L159" s="47">
        <f t="shared" si="48"/>
        <v>304.35000000000002</v>
      </c>
      <c r="M159" s="49">
        <f t="shared" si="49"/>
        <v>0.23519999999999999</v>
      </c>
      <c r="N159" s="47">
        <f t="shared" si="50"/>
        <v>22.09</v>
      </c>
      <c r="O159" s="47">
        <f t="shared" si="51"/>
        <v>331.35</v>
      </c>
    </row>
    <row r="160" spans="1:15" s="4" customFormat="1">
      <c r="A160" s="43" t="s">
        <v>475</v>
      </c>
      <c r="B160" s="44" t="s">
        <v>556</v>
      </c>
      <c r="C160" s="43" t="s">
        <v>196</v>
      </c>
      <c r="D160" s="45">
        <f t="shared" si="45"/>
        <v>45689</v>
      </c>
      <c r="E160" s="46" t="s">
        <v>197</v>
      </c>
      <c r="F160" s="47">
        <v>12</v>
      </c>
      <c r="G160" s="48" t="s">
        <v>25</v>
      </c>
      <c r="H160" s="47">
        <v>10.44</v>
      </c>
      <c r="I160" s="47">
        <f t="shared" si="46"/>
        <v>125.28</v>
      </c>
      <c r="J160" s="49">
        <f t="shared" si="47"/>
        <v>0.23519999999999999</v>
      </c>
      <c r="K160" s="47">
        <v>11.4</v>
      </c>
      <c r="L160" s="47">
        <f t="shared" si="48"/>
        <v>136.80000000000001</v>
      </c>
      <c r="M160" s="49">
        <f t="shared" si="49"/>
        <v>0.23519999999999999</v>
      </c>
      <c r="N160" s="47">
        <f t="shared" si="50"/>
        <v>21.84</v>
      </c>
      <c r="O160" s="47">
        <f t="shared" si="51"/>
        <v>262.08000000000004</v>
      </c>
    </row>
    <row r="161" spans="1:15" s="4" customFormat="1">
      <c r="A161" s="43" t="s">
        <v>476</v>
      </c>
      <c r="B161" s="44" t="s">
        <v>556</v>
      </c>
      <c r="C161" s="43" t="s">
        <v>198</v>
      </c>
      <c r="D161" s="45">
        <f t="shared" si="45"/>
        <v>45689</v>
      </c>
      <c r="E161" s="46" t="s">
        <v>199</v>
      </c>
      <c r="F161" s="47">
        <v>8</v>
      </c>
      <c r="G161" s="48" t="s">
        <v>25</v>
      </c>
      <c r="H161" s="47">
        <v>21.43</v>
      </c>
      <c r="I161" s="47">
        <f t="shared" si="46"/>
        <v>171.44</v>
      </c>
      <c r="J161" s="49">
        <f t="shared" si="47"/>
        <v>0.23519999999999999</v>
      </c>
      <c r="K161" s="47">
        <v>17.13</v>
      </c>
      <c r="L161" s="47">
        <f t="shared" si="48"/>
        <v>137.04</v>
      </c>
      <c r="M161" s="49">
        <f t="shared" si="49"/>
        <v>0.23519999999999999</v>
      </c>
      <c r="N161" s="47">
        <f t="shared" si="50"/>
        <v>38.56</v>
      </c>
      <c r="O161" s="47">
        <f t="shared" si="51"/>
        <v>308.48</v>
      </c>
    </row>
    <row r="162" spans="1:15" s="4" customFormat="1">
      <c r="A162" s="43" t="s">
        <v>477</v>
      </c>
      <c r="B162" s="44" t="s">
        <v>556</v>
      </c>
      <c r="C162" s="43" t="s">
        <v>200</v>
      </c>
      <c r="D162" s="45">
        <f t="shared" si="45"/>
        <v>45689</v>
      </c>
      <c r="E162" s="46" t="s">
        <v>201</v>
      </c>
      <c r="F162" s="47">
        <v>4</v>
      </c>
      <c r="G162" s="48" t="s">
        <v>25</v>
      </c>
      <c r="H162" s="47">
        <v>14.22</v>
      </c>
      <c r="I162" s="47">
        <f t="shared" si="46"/>
        <v>56.88</v>
      </c>
      <c r="J162" s="49">
        <f t="shared" si="47"/>
        <v>0.23519999999999999</v>
      </c>
      <c r="K162" s="47">
        <v>17.13</v>
      </c>
      <c r="L162" s="47">
        <f t="shared" si="48"/>
        <v>68.52</v>
      </c>
      <c r="M162" s="49">
        <f t="shared" si="49"/>
        <v>0.23519999999999999</v>
      </c>
      <c r="N162" s="47">
        <f t="shared" si="50"/>
        <v>31.35</v>
      </c>
      <c r="O162" s="47">
        <f t="shared" si="51"/>
        <v>125.4</v>
      </c>
    </row>
    <row r="163" spans="1:15" s="4" customFormat="1">
      <c r="A163" s="43" t="s">
        <v>478</v>
      </c>
      <c r="B163" s="44" t="s">
        <v>556</v>
      </c>
      <c r="C163" s="43" t="s">
        <v>202</v>
      </c>
      <c r="D163" s="45">
        <f t="shared" si="45"/>
        <v>45689</v>
      </c>
      <c r="E163" s="46" t="s">
        <v>203</v>
      </c>
      <c r="F163" s="47">
        <v>22</v>
      </c>
      <c r="G163" s="48" t="s">
        <v>25</v>
      </c>
      <c r="H163" s="47">
        <v>13.6</v>
      </c>
      <c r="I163" s="47">
        <f t="shared" si="46"/>
        <v>299.2</v>
      </c>
      <c r="J163" s="49">
        <f t="shared" si="47"/>
        <v>0.23519999999999999</v>
      </c>
      <c r="K163" s="47">
        <v>17.13</v>
      </c>
      <c r="L163" s="47">
        <f t="shared" si="48"/>
        <v>376.86</v>
      </c>
      <c r="M163" s="49">
        <f t="shared" si="49"/>
        <v>0.23519999999999999</v>
      </c>
      <c r="N163" s="47">
        <f t="shared" si="50"/>
        <v>30.729999999999997</v>
      </c>
      <c r="O163" s="47">
        <f t="shared" si="51"/>
        <v>676.06</v>
      </c>
    </row>
    <row r="164" spans="1:15" s="4" customFormat="1">
      <c r="A164" s="43" t="s">
        <v>479</v>
      </c>
      <c r="B164" s="44" t="s">
        <v>556</v>
      </c>
      <c r="C164" s="43" t="s">
        <v>204</v>
      </c>
      <c r="D164" s="45">
        <f t="shared" si="45"/>
        <v>45689</v>
      </c>
      <c r="E164" s="46" t="s">
        <v>205</v>
      </c>
      <c r="F164" s="47">
        <v>18</v>
      </c>
      <c r="G164" s="48" t="s">
        <v>25</v>
      </c>
      <c r="H164" s="47">
        <v>40.61</v>
      </c>
      <c r="I164" s="47">
        <f t="shared" si="46"/>
        <v>730.98</v>
      </c>
      <c r="J164" s="49">
        <f t="shared" si="47"/>
        <v>0.23519999999999999</v>
      </c>
      <c r="K164" s="47">
        <v>22.8</v>
      </c>
      <c r="L164" s="47">
        <f t="shared" si="48"/>
        <v>410.4</v>
      </c>
      <c r="M164" s="49">
        <f t="shared" si="49"/>
        <v>0.23519999999999999</v>
      </c>
      <c r="N164" s="47">
        <f t="shared" si="50"/>
        <v>63.41</v>
      </c>
      <c r="O164" s="47">
        <f t="shared" si="51"/>
        <v>1141.3800000000001</v>
      </c>
    </row>
    <row r="165" spans="1:15" s="4" customFormat="1">
      <c r="A165" s="43" t="s">
        <v>480</v>
      </c>
      <c r="B165" s="44" t="s">
        <v>556</v>
      </c>
      <c r="C165" s="43" t="s">
        <v>206</v>
      </c>
      <c r="D165" s="45">
        <f t="shared" si="45"/>
        <v>45689</v>
      </c>
      <c r="E165" s="46" t="s">
        <v>207</v>
      </c>
      <c r="F165" s="47">
        <v>7</v>
      </c>
      <c r="G165" s="48" t="s">
        <v>25</v>
      </c>
      <c r="H165" s="47">
        <v>26.38</v>
      </c>
      <c r="I165" s="47">
        <f t="shared" si="46"/>
        <v>184.66</v>
      </c>
      <c r="J165" s="49">
        <f t="shared" si="47"/>
        <v>0.23519999999999999</v>
      </c>
      <c r="K165" s="47">
        <v>17.13</v>
      </c>
      <c r="L165" s="47">
        <f t="shared" si="48"/>
        <v>119.91</v>
      </c>
      <c r="M165" s="49">
        <f t="shared" si="49"/>
        <v>0.23519999999999999</v>
      </c>
      <c r="N165" s="47">
        <f t="shared" si="50"/>
        <v>43.51</v>
      </c>
      <c r="O165" s="47">
        <f t="shared" si="51"/>
        <v>304.57</v>
      </c>
    </row>
    <row r="166" spans="1:15" s="4" customFormat="1">
      <c r="A166" s="43" t="s">
        <v>481</v>
      </c>
      <c r="B166" s="44" t="s">
        <v>556</v>
      </c>
      <c r="C166" s="43" t="s">
        <v>208</v>
      </c>
      <c r="D166" s="45">
        <f t="shared" si="45"/>
        <v>45689</v>
      </c>
      <c r="E166" s="46" t="s">
        <v>209</v>
      </c>
      <c r="F166" s="47">
        <v>4</v>
      </c>
      <c r="G166" s="48" t="s">
        <v>25</v>
      </c>
      <c r="H166" s="47">
        <v>33.14</v>
      </c>
      <c r="I166" s="47">
        <f t="shared" si="46"/>
        <v>132.56</v>
      </c>
      <c r="J166" s="49">
        <f t="shared" si="47"/>
        <v>0.23519999999999999</v>
      </c>
      <c r="K166" s="47">
        <v>28.53</v>
      </c>
      <c r="L166" s="47">
        <f t="shared" si="48"/>
        <v>114.12</v>
      </c>
      <c r="M166" s="49">
        <f t="shared" si="49"/>
        <v>0.23519999999999999</v>
      </c>
      <c r="N166" s="47">
        <f t="shared" si="50"/>
        <v>61.67</v>
      </c>
      <c r="O166" s="47">
        <f t="shared" si="51"/>
        <v>246.68</v>
      </c>
    </row>
    <row r="167" spans="1:15" s="4" customFormat="1">
      <c r="A167" s="43" t="s">
        <v>482</v>
      </c>
      <c r="B167" s="44" t="s">
        <v>556</v>
      </c>
      <c r="C167" s="43" t="s">
        <v>210</v>
      </c>
      <c r="D167" s="45">
        <f t="shared" si="45"/>
        <v>45689</v>
      </c>
      <c r="E167" s="46" t="s">
        <v>211</v>
      </c>
      <c r="F167" s="47">
        <v>17</v>
      </c>
      <c r="G167" s="48" t="s">
        <v>25</v>
      </c>
      <c r="H167" s="47">
        <v>5.82</v>
      </c>
      <c r="I167" s="47">
        <f t="shared" si="46"/>
        <v>98.94</v>
      </c>
      <c r="J167" s="49">
        <f t="shared" si="47"/>
        <v>0.23519999999999999</v>
      </c>
      <c r="K167" s="47">
        <v>11.4</v>
      </c>
      <c r="L167" s="47">
        <f t="shared" si="48"/>
        <v>193.8</v>
      </c>
      <c r="M167" s="49">
        <f t="shared" si="49"/>
        <v>0.23519999999999999</v>
      </c>
      <c r="N167" s="47">
        <f t="shared" si="50"/>
        <v>17.22</v>
      </c>
      <c r="O167" s="47">
        <f t="shared" si="51"/>
        <v>292.74</v>
      </c>
    </row>
    <row r="168" spans="1:15" s="4" customFormat="1">
      <c r="A168" s="43" t="s">
        <v>483</v>
      </c>
      <c r="B168" s="44" t="s">
        <v>556</v>
      </c>
      <c r="C168" s="43" t="s">
        <v>212</v>
      </c>
      <c r="D168" s="45">
        <f t="shared" si="45"/>
        <v>45689</v>
      </c>
      <c r="E168" s="46" t="s">
        <v>213</v>
      </c>
      <c r="F168" s="47">
        <v>6</v>
      </c>
      <c r="G168" s="48" t="s">
        <v>25</v>
      </c>
      <c r="H168" s="47">
        <v>11.25</v>
      </c>
      <c r="I168" s="47">
        <f t="shared" si="46"/>
        <v>67.5</v>
      </c>
      <c r="J168" s="49">
        <f t="shared" si="47"/>
        <v>0.23519999999999999</v>
      </c>
      <c r="K168" s="47">
        <v>17.13</v>
      </c>
      <c r="L168" s="47">
        <f t="shared" si="48"/>
        <v>102.78</v>
      </c>
      <c r="M168" s="49">
        <f t="shared" si="49"/>
        <v>0.23519999999999999</v>
      </c>
      <c r="N168" s="47">
        <f t="shared" si="50"/>
        <v>28.38</v>
      </c>
      <c r="O168" s="47">
        <f t="shared" si="51"/>
        <v>170.28</v>
      </c>
    </row>
    <row r="169" spans="1:15" s="4" customFormat="1">
      <c r="A169" s="43" t="s">
        <v>484</v>
      </c>
      <c r="B169" s="44" t="s">
        <v>556</v>
      </c>
      <c r="C169" s="43" t="s">
        <v>214</v>
      </c>
      <c r="D169" s="45">
        <f t="shared" si="45"/>
        <v>45689</v>
      </c>
      <c r="E169" s="46" t="s">
        <v>215</v>
      </c>
      <c r="F169" s="47">
        <v>50</v>
      </c>
      <c r="G169" s="48" t="s">
        <v>559</v>
      </c>
      <c r="H169" s="47">
        <v>3.59</v>
      </c>
      <c r="I169" s="47">
        <f t="shared" si="46"/>
        <v>179.5</v>
      </c>
      <c r="J169" s="49">
        <f t="shared" si="47"/>
        <v>0.23519999999999999</v>
      </c>
      <c r="K169" s="47">
        <v>2.27</v>
      </c>
      <c r="L169" s="47">
        <f t="shared" si="48"/>
        <v>113.5</v>
      </c>
      <c r="M169" s="49">
        <f t="shared" si="49"/>
        <v>0.23519999999999999</v>
      </c>
      <c r="N169" s="47">
        <f t="shared" si="50"/>
        <v>5.8599999999999994</v>
      </c>
      <c r="O169" s="47">
        <f t="shared" si="51"/>
        <v>293</v>
      </c>
    </row>
    <row r="170" spans="1:15" s="4" customFormat="1">
      <c r="A170" s="43" t="s">
        <v>485</v>
      </c>
      <c r="B170" s="44" t="s">
        <v>556</v>
      </c>
      <c r="C170" s="43" t="s">
        <v>216</v>
      </c>
      <c r="D170" s="45">
        <f t="shared" si="45"/>
        <v>45689</v>
      </c>
      <c r="E170" s="46" t="s">
        <v>217</v>
      </c>
      <c r="F170" s="47">
        <v>17</v>
      </c>
      <c r="G170" s="48" t="s">
        <v>25</v>
      </c>
      <c r="H170" s="47">
        <v>59.6</v>
      </c>
      <c r="I170" s="47">
        <f t="shared" si="46"/>
        <v>1013.2</v>
      </c>
      <c r="J170" s="49">
        <f t="shared" si="47"/>
        <v>0.23519999999999999</v>
      </c>
      <c r="K170" s="47">
        <v>22.8</v>
      </c>
      <c r="L170" s="47">
        <f t="shared" si="48"/>
        <v>387.6</v>
      </c>
      <c r="M170" s="49">
        <f t="shared" si="49"/>
        <v>0.23519999999999999</v>
      </c>
      <c r="N170" s="47">
        <f t="shared" si="50"/>
        <v>82.4</v>
      </c>
      <c r="O170" s="47">
        <f t="shared" si="51"/>
        <v>1400.8000000000002</v>
      </c>
    </row>
    <row r="171" spans="1:15" s="4" customFormat="1">
      <c r="A171" s="43" t="s">
        <v>486</v>
      </c>
      <c r="B171" s="44" t="s">
        <v>556</v>
      </c>
      <c r="C171" s="43" t="s">
        <v>218</v>
      </c>
      <c r="D171" s="45">
        <f t="shared" si="45"/>
        <v>45689</v>
      </c>
      <c r="E171" s="46" t="s">
        <v>219</v>
      </c>
      <c r="F171" s="47">
        <v>86</v>
      </c>
      <c r="G171" s="48" t="s">
        <v>25</v>
      </c>
      <c r="H171" s="47">
        <v>3.29</v>
      </c>
      <c r="I171" s="47">
        <f t="shared" si="46"/>
        <v>282.94</v>
      </c>
      <c r="J171" s="49">
        <f t="shared" si="47"/>
        <v>0.23519999999999999</v>
      </c>
      <c r="K171" s="47">
        <v>8.5399999999999991</v>
      </c>
      <c r="L171" s="47">
        <f t="shared" si="48"/>
        <v>734.44</v>
      </c>
      <c r="M171" s="49">
        <f t="shared" si="49"/>
        <v>0.23519999999999999</v>
      </c>
      <c r="N171" s="47">
        <f t="shared" si="50"/>
        <v>11.829999999999998</v>
      </c>
      <c r="O171" s="47">
        <f t="shared" si="51"/>
        <v>1017.3800000000001</v>
      </c>
    </row>
    <row r="172" spans="1:15" s="4" customFormat="1">
      <c r="A172" s="43" t="s">
        <v>487</v>
      </c>
      <c r="B172" s="44" t="s">
        <v>556</v>
      </c>
      <c r="C172" s="43" t="s">
        <v>220</v>
      </c>
      <c r="D172" s="45">
        <f t="shared" si="45"/>
        <v>45689</v>
      </c>
      <c r="E172" s="46" t="s">
        <v>221</v>
      </c>
      <c r="F172" s="47">
        <v>6</v>
      </c>
      <c r="G172" s="48" t="s">
        <v>25</v>
      </c>
      <c r="H172" s="47">
        <v>101.15</v>
      </c>
      <c r="I172" s="47">
        <f t="shared" si="46"/>
        <v>606.9</v>
      </c>
      <c r="J172" s="49">
        <f t="shared" si="47"/>
        <v>0.23519999999999999</v>
      </c>
      <c r="K172" s="47">
        <v>51.35</v>
      </c>
      <c r="L172" s="47">
        <f t="shared" si="48"/>
        <v>308.10000000000002</v>
      </c>
      <c r="M172" s="49">
        <f t="shared" si="49"/>
        <v>0.23519999999999999</v>
      </c>
      <c r="N172" s="47">
        <f t="shared" si="50"/>
        <v>152.5</v>
      </c>
      <c r="O172" s="47">
        <f t="shared" si="51"/>
        <v>915</v>
      </c>
    </row>
    <row r="173" spans="1:15" s="4" customFormat="1">
      <c r="A173" s="43" t="s">
        <v>488</v>
      </c>
      <c r="B173" s="44" t="s">
        <v>556</v>
      </c>
      <c r="C173" s="43" t="s">
        <v>222</v>
      </c>
      <c r="D173" s="45">
        <f t="shared" si="45"/>
        <v>45689</v>
      </c>
      <c r="E173" s="46" t="s">
        <v>223</v>
      </c>
      <c r="F173" s="47">
        <v>26</v>
      </c>
      <c r="G173" s="48" t="s">
        <v>25</v>
      </c>
      <c r="H173" s="47">
        <v>463.24</v>
      </c>
      <c r="I173" s="47">
        <f t="shared" si="46"/>
        <v>12044.24</v>
      </c>
      <c r="J173" s="49">
        <f t="shared" si="47"/>
        <v>0.23519999999999999</v>
      </c>
      <c r="K173" s="47">
        <v>57.04</v>
      </c>
      <c r="L173" s="47">
        <f t="shared" si="48"/>
        <v>1483.04</v>
      </c>
      <c r="M173" s="49">
        <f t="shared" si="49"/>
        <v>0.23519999999999999</v>
      </c>
      <c r="N173" s="47">
        <f t="shared" si="50"/>
        <v>520.28</v>
      </c>
      <c r="O173" s="47">
        <f t="shared" si="51"/>
        <v>13527.279999999999</v>
      </c>
    </row>
    <row r="174" spans="1:15" s="4" customFormat="1">
      <c r="A174" s="43" t="s">
        <v>489</v>
      </c>
      <c r="B174" s="44" t="s">
        <v>556</v>
      </c>
      <c r="C174" s="43" t="s">
        <v>224</v>
      </c>
      <c r="D174" s="45">
        <f t="shared" si="45"/>
        <v>45689</v>
      </c>
      <c r="E174" s="46" t="s">
        <v>225</v>
      </c>
      <c r="F174" s="47">
        <v>9</v>
      </c>
      <c r="G174" s="48" t="s">
        <v>25</v>
      </c>
      <c r="H174" s="47">
        <v>18.53</v>
      </c>
      <c r="I174" s="47">
        <f t="shared" si="46"/>
        <v>166.77</v>
      </c>
      <c r="J174" s="49">
        <f t="shared" si="47"/>
        <v>0.23519999999999999</v>
      </c>
      <c r="K174" s="47">
        <v>5.73</v>
      </c>
      <c r="L174" s="47">
        <f t="shared" si="48"/>
        <v>51.57</v>
      </c>
      <c r="M174" s="49">
        <f t="shared" si="49"/>
        <v>0.23519999999999999</v>
      </c>
      <c r="N174" s="47">
        <f t="shared" si="50"/>
        <v>24.26</v>
      </c>
      <c r="O174" s="47">
        <f t="shared" si="51"/>
        <v>218.34</v>
      </c>
    </row>
    <row r="175" spans="1:15" s="4" customFormat="1">
      <c r="A175" s="43" t="s">
        <v>490</v>
      </c>
      <c r="B175" s="44" t="s">
        <v>556</v>
      </c>
      <c r="C175" s="43" t="s">
        <v>226</v>
      </c>
      <c r="D175" s="45">
        <f t="shared" si="45"/>
        <v>45689</v>
      </c>
      <c r="E175" s="46" t="s">
        <v>227</v>
      </c>
      <c r="F175" s="47">
        <v>9</v>
      </c>
      <c r="G175" s="48" t="s">
        <v>25</v>
      </c>
      <c r="H175" s="47">
        <v>15.21</v>
      </c>
      <c r="I175" s="47">
        <f t="shared" si="46"/>
        <v>136.88999999999999</v>
      </c>
      <c r="J175" s="49">
        <f t="shared" si="47"/>
        <v>0.23519999999999999</v>
      </c>
      <c r="K175" s="47">
        <v>11.4</v>
      </c>
      <c r="L175" s="47">
        <f t="shared" si="48"/>
        <v>102.6</v>
      </c>
      <c r="M175" s="49">
        <f t="shared" si="49"/>
        <v>0.23519999999999999</v>
      </c>
      <c r="N175" s="47">
        <f t="shared" si="50"/>
        <v>26.61</v>
      </c>
      <c r="O175" s="47">
        <f t="shared" si="51"/>
        <v>239.48999999999998</v>
      </c>
    </row>
    <row r="176" spans="1:15" s="4" customFormat="1">
      <c r="A176" s="43" t="s">
        <v>491</v>
      </c>
      <c r="B176" s="44" t="s">
        <v>556</v>
      </c>
      <c r="C176" s="43" t="s">
        <v>228</v>
      </c>
      <c r="D176" s="45">
        <f t="shared" si="45"/>
        <v>45689</v>
      </c>
      <c r="E176" s="46" t="s">
        <v>229</v>
      </c>
      <c r="F176" s="47">
        <v>7</v>
      </c>
      <c r="G176" s="48" t="s">
        <v>25</v>
      </c>
      <c r="H176" s="47">
        <v>84.55</v>
      </c>
      <c r="I176" s="47">
        <f t="shared" si="46"/>
        <v>591.85</v>
      </c>
      <c r="J176" s="49">
        <f t="shared" si="47"/>
        <v>0.23519999999999999</v>
      </c>
      <c r="K176" s="47">
        <v>34.24</v>
      </c>
      <c r="L176" s="47">
        <f t="shared" si="48"/>
        <v>239.68</v>
      </c>
      <c r="M176" s="49">
        <f t="shared" si="49"/>
        <v>0.23519999999999999</v>
      </c>
      <c r="N176" s="47">
        <f t="shared" si="50"/>
        <v>118.78999999999999</v>
      </c>
      <c r="O176" s="47">
        <f t="shared" si="51"/>
        <v>831.53</v>
      </c>
    </row>
    <row r="177" spans="1:15" s="4" customFormat="1">
      <c r="A177" s="43" t="s">
        <v>492</v>
      </c>
      <c r="B177" s="44" t="s">
        <v>556</v>
      </c>
      <c r="C177" s="43" t="s">
        <v>230</v>
      </c>
      <c r="D177" s="45">
        <f t="shared" si="45"/>
        <v>45689</v>
      </c>
      <c r="E177" s="46" t="s">
        <v>231</v>
      </c>
      <c r="F177" s="47">
        <v>3</v>
      </c>
      <c r="G177" s="48" t="s">
        <v>25</v>
      </c>
      <c r="H177" s="47">
        <v>159.33000000000001</v>
      </c>
      <c r="I177" s="47">
        <f t="shared" si="46"/>
        <v>477.99</v>
      </c>
      <c r="J177" s="49">
        <f t="shared" si="47"/>
        <v>0.23519999999999999</v>
      </c>
      <c r="K177" s="47">
        <v>17.13</v>
      </c>
      <c r="L177" s="47">
        <f t="shared" si="48"/>
        <v>51.39</v>
      </c>
      <c r="M177" s="49">
        <f t="shared" si="49"/>
        <v>0.23519999999999999</v>
      </c>
      <c r="N177" s="47">
        <f t="shared" si="50"/>
        <v>176.46</v>
      </c>
      <c r="O177" s="47">
        <f t="shared" si="51"/>
        <v>529.38</v>
      </c>
    </row>
    <row r="178" spans="1:15" s="4" customFormat="1">
      <c r="A178" s="43" t="s">
        <v>493</v>
      </c>
      <c r="B178" s="44" t="s">
        <v>556</v>
      </c>
      <c r="C178" s="43" t="s">
        <v>232</v>
      </c>
      <c r="D178" s="45">
        <f t="shared" si="45"/>
        <v>45689</v>
      </c>
      <c r="E178" s="46" t="s">
        <v>233</v>
      </c>
      <c r="F178" s="47">
        <v>1</v>
      </c>
      <c r="G178" s="48" t="s">
        <v>25</v>
      </c>
      <c r="H178" s="47">
        <v>171.69</v>
      </c>
      <c r="I178" s="47">
        <f t="shared" si="46"/>
        <v>171.69</v>
      </c>
      <c r="J178" s="49">
        <f t="shared" si="47"/>
        <v>0.23519999999999999</v>
      </c>
      <c r="K178" s="47">
        <v>68.44</v>
      </c>
      <c r="L178" s="47">
        <f t="shared" si="48"/>
        <v>68.44</v>
      </c>
      <c r="M178" s="49">
        <f t="shared" si="49"/>
        <v>0.23519999999999999</v>
      </c>
      <c r="N178" s="47">
        <f t="shared" si="50"/>
        <v>240.13</v>
      </c>
      <c r="O178" s="47">
        <f t="shared" si="51"/>
        <v>240.13</v>
      </c>
    </row>
    <row r="179" spans="1:15" s="4" customFormat="1">
      <c r="A179" s="43" t="s">
        <v>494</v>
      </c>
      <c r="B179" s="44" t="s">
        <v>15</v>
      </c>
      <c r="C179" s="43" t="s">
        <v>234</v>
      </c>
      <c r="D179" s="45">
        <f t="shared" si="45"/>
        <v>45689</v>
      </c>
      <c r="E179" s="46" t="s">
        <v>235</v>
      </c>
      <c r="F179" s="47">
        <v>1</v>
      </c>
      <c r="G179" s="48" t="s">
        <v>25</v>
      </c>
      <c r="H179" s="47">
        <v>32.57</v>
      </c>
      <c r="I179" s="47">
        <f t="shared" si="46"/>
        <v>32.57</v>
      </c>
      <c r="J179" s="49">
        <f t="shared" si="47"/>
        <v>0.23519999999999999</v>
      </c>
      <c r="K179" s="47">
        <v>85.57</v>
      </c>
      <c r="L179" s="47">
        <f t="shared" si="48"/>
        <v>85.57</v>
      </c>
      <c r="M179" s="49">
        <f t="shared" si="49"/>
        <v>0.23519999999999999</v>
      </c>
      <c r="N179" s="47">
        <f t="shared" si="50"/>
        <v>118.13999999999999</v>
      </c>
      <c r="O179" s="47">
        <f t="shared" si="51"/>
        <v>118.13999999999999</v>
      </c>
    </row>
    <row r="180" spans="1:15" s="4" customFormat="1">
      <c r="A180" s="43" t="s">
        <v>495</v>
      </c>
      <c r="B180" s="44" t="s">
        <v>556</v>
      </c>
      <c r="C180" s="43" t="s">
        <v>236</v>
      </c>
      <c r="D180" s="45">
        <f t="shared" si="45"/>
        <v>45689</v>
      </c>
      <c r="E180" s="46" t="s">
        <v>237</v>
      </c>
      <c r="F180" s="47">
        <v>1</v>
      </c>
      <c r="G180" s="48" t="s">
        <v>25</v>
      </c>
      <c r="H180" s="47">
        <v>611.41999999999996</v>
      </c>
      <c r="I180" s="47">
        <f t="shared" si="46"/>
        <v>611.41999999999996</v>
      </c>
      <c r="J180" s="49">
        <f t="shared" si="47"/>
        <v>0.23519999999999999</v>
      </c>
      <c r="K180" s="47">
        <v>0</v>
      </c>
      <c r="L180" s="47">
        <f t="shared" si="48"/>
        <v>0</v>
      </c>
      <c r="M180" s="49">
        <f t="shared" si="49"/>
        <v>0.23519999999999999</v>
      </c>
      <c r="N180" s="47">
        <f t="shared" si="50"/>
        <v>611.41999999999996</v>
      </c>
      <c r="O180" s="47">
        <f t="shared" si="51"/>
        <v>611.41999999999996</v>
      </c>
    </row>
    <row r="181" spans="1:15" s="4" customFormat="1">
      <c r="A181" s="43"/>
      <c r="B181" s="44"/>
      <c r="C181" s="43"/>
      <c r="D181" s="45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</row>
    <row r="182" spans="1:15" s="4" customFormat="1">
      <c r="A182" s="50"/>
      <c r="B182" s="39"/>
      <c r="C182" s="51"/>
      <c r="D182" s="51"/>
      <c r="E182" s="52" t="s">
        <v>18</v>
      </c>
      <c r="F182" s="51"/>
      <c r="G182" s="51"/>
      <c r="H182" s="51"/>
      <c r="I182" s="51">
        <f>SUM(I158:I181)</f>
        <v>18245.649999999998</v>
      </c>
      <c r="J182" s="51"/>
      <c r="K182" s="51"/>
      <c r="L182" s="51">
        <f>SUM(L158:L181)</f>
        <v>5676.46</v>
      </c>
      <c r="M182" s="51"/>
      <c r="N182" s="51"/>
      <c r="O182" s="51">
        <f>SUM(O158:O181)</f>
        <v>23922.11</v>
      </c>
    </row>
    <row r="183" spans="1:15" s="4" customFormat="1">
      <c r="A183" s="43"/>
      <c r="B183" s="44"/>
      <c r="C183" s="43"/>
      <c r="D183" s="45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</row>
    <row r="184" spans="1:15" s="4" customFormat="1">
      <c r="A184" s="37" t="s">
        <v>238</v>
      </c>
      <c r="B184" s="38"/>
      <c r="C184" s="50"/>
      <c r="D184" s="38"/>
      <c r="E184" s="40" t="s">
        <v>239</v>
      </c>
      <c r="F184" s="41"/>
      <c r="G184" s="57"/>
      <c r="H184" s="41"/>
      <c r="I184" s="42"/>
      <c r="J184" s="42"/>
      <c r="K184" s="38"/>
      <c r="L184" s="38"/>
      <c r="M184" s="42"/>
      <c r="N184" s="39"/>
      <c r="O184" s="38"/>
    </row>
    <row r="185" spans="1:15" s="4" customFormat="1">
      <c r="A185" s="43"/>
      <c r="B185" s="44"/>
      <c r="C185" s="43"/>
      <c r="D185" s="45"/>
      <c r="E185" s="46"/>
      <c r="F185" s="47"/>
      <c r="G185" s="48"/>
      <c r="H185" s="47"/>
      <c r="I185" s="47"/>
      <c r="J185" s="47"/>
      <c r="K185" s="47"/>
      <c r="L185" s="47"/>
      <c r="M185" s="47"/>
      <c r="N185" s="47"/>
      <c r="O185" s="47"/>
    </row>
    <row r="186" spans="1:15" s="4" customFormat="1">
      <c r="A186" s="43" t="s">
        <v>496</v>
      </c>
      <c r="B186" s="44" t="s">
        <v>15</v>
      </c>
      <c r="C186" s="43" t="s">
        <v>240</v>
      </c>
      <c r="D186" s="45">
        <f t="shared" ref="D186:D205" si="52">($B$14)</f>
        <v>45689</v>
      </c>
      <c r="E186" s="46" t="s">
        <v>498</v>
      </c>
      <c r="F186" s="47">
        <v>8</v>
      </c>
      <c r="G186" s="48" t="s">
        <v>25</v>
      </c>
      <c r="H186" s="47">
        <v>0</v>
      </c>
      <c r="I186" s="47">
        <f t="shared" ref="I186:I205" si="53">ROUND($F186*H186,2)</f>
        <v>0</v>
      </c>
      <c r="J186" s="49">
        <f t="shared" ref="J186:J205" si="54">$J$13</f>
        <v>0.23519999999999999</v>
      </c>
      <c r="K186" s="47">
        <v>70.67</v>
      </c>
      <c r="L186" s="47">
        <f t="shared" ref="L186:L205" si="55">ROUND($F186*K186,2)</f>
        <v>565.36</v>
      </c>
      <c r="M186" s="49">
        <f t="shared" ref="M186:M205" si="56">$J$13</f>
        <v>0.23519999999999999</v>
      </c>
      <c r="N186" s="47">
        <f t="shared" ref="N186:N205" si="57">H186+K186</f>
        <v>70.67</v>
      </c>
      <c r="O186" s="47">
        <f t="shared" ref="O186:O205" si="58">I186+L186</f>
        <v>565.36</v>
      </c>
    </row>
    <row r="187" spans="1:15" s="4" customFormat="1">
      <c r="A187" s="43" t="s">
        <v>497</v>
      </c>
      <c r="B187" s="44" t="s">
        <v>556</v>
      </c>
      <c r="C187" s="43" t="s">
        <v>241</v>
      </c>
      <c r="D187" s="45">
        <f t="shared" si="52"/>
        <v>45689</v>
      </c>
      <c r="E187" s="46" t="s">
        <v>242</v>
      </c>
      <c r="F187" s="47">
        <v>18</v>
      </c>
      <c r="G187" s="48" t="s">
        <v>25</v>
      </c>
      <c r="H187" s="47">
        <v>0</v>
      </c>
      <c r="I187" s="47">
        <f t="shared" si="53"/>
        <v>0</v>
      </c>
      <c r="J187" s="49">
        <f t="shared" si="54"/>
        <v>0.23519999999999999</v>
      </c>
      <c r="K187" s="47">
        <v>22.48</v>
      </c>
      <c r="L187" s="47">
        <f t="shared" si="55"/>
        <v>404.64</v>
      </c>
      <c r="M187" s="49">
        <f t="shared" si="56"/>
        <v>0.23519999999999999</v>
      </c>
      <c r="N187" s="47">
        <f t="shared" si="57"/>
        <v>22.48</v>
      </c>
      <c r="O187" s="47">
        <f t="shared" si="58"/>
        <v>404.64</v>
      </c>
    </row>
    <row r="188" spans="1:15" s="4" customFormat="1">
      <c r="A188" s="43" t="s">
        <v>499</v>
      </c>
      <c r="B188" s="44" t="s">
        <v>556</v>
      </c>
      <c r="C188" s="43" t="s">
        <v>243</v>
      </c>
      <c r="D188" s="45">
        <f t="shared" si="52"/>
        <v>45689</v>
      </c>
      <c r="E188" s="46" t="s">
        <v>244</v>
      </c>
      <c r="F188" s="47">
        <v>2</v>
      </c>
      <c r="G188" s="48" t="s">
        <v>25</v>
      </c>
      <c r="H188" s="47">
        <v>50.77</v>
      </c>
      <c r="I188" s="47">
        <f t="shared" si="53"/>
        <v>101.54</v>
      </c>
      <c r="J188" s="49">
        <f t="shared" si="54"/>
        <v>0.23519999999999999</v>
      </c>
      <c r="K188" s="47">
        <v>160.38</v>
      </c>
      <c r="L188" s="47">
        <f t="shared" si="55"/>
        <v>320.76</v>
      </c>
      <c r="M188" s="49">
        <f t="shared" si="56"/>
        <v>0.23519999999999999</v>
      </c>
      <c r="N188" s="47">
        <f t="shared" si="57"/>
        <v>211.15</v>
      </c>
      <c r="O188" s="47">
        <f t="shared" si="58"/>
        <v>422.3</v>
      </c>
    </row>
    <row r="189" spans="1:15" s="4" customFormat="1">
      <c r="A189" s="43" t="s">
        <v>500</v>
      </c>
      <c r="B189" s="44" t="s">
        <v>556</v>
      </c>
      <c r="C189" s="43" t="s">
        <v>245</v>
      </c>
      <c r="D189" s="45">
        <f t="shared" si="52"/>
        <v>45689</v>
      </c>
      <c r="E189" s="46" t="s">
        <v>246</v>
      </c>
      <c r="F189" s="47">
        <v>6</v>
      </c>
      <c r="G189" s="48" t="s">
        <v>25</v>
      </c>
      <c r="H189" s="47">
        <v>68.959999999999994</v>
      </c>
      <c r="I189" s="47">
        <f t="shared" si="53"/>
        <v>413.76</v>
      </c>
      <c r="J189" s="49">
        <f t="shared" si="54"/>
        <v>0.23519999999999999</v>
      </c>
      <c r="K189" s="47">
        <v>2.74</v>
      </c>
      <c r="L189" s="47">
        <f t="shared" si="55"/>
        <v>16.440000000000001</v>
      </c>
      <c r="M189" s="49">
        <f t="shared" si="56"/>
        <v>0.23519999999999999</v>
      </c>
      <c r="N189" s="47">
        <f t="shared" si="57"/>
        <v>71.699999999999989</v>
      </c>
      <c r="O189" s="47">
        <f t="shared" si="58"/>
        <v>430.2</v>
      </c>
    </row>
    <row r="190" spans="1:15" s="4" customFormat="1">
      <c r="A190" s="43" t="s">
        <v>501</v>
      </c>
      <c r="B190" s="44" t="s">
        <v>556</v>
      </c>
      <c r="C190" s="43" t="s">
        <v>247</v>
      </c>
      <c r="D190" s="45">
        <f t="shared" si="52"/>
        <v>45689</v>
      </c>
      <c r="E190" s="46" t="s">
        <v>248</v>
      </c>
      <c r="F190" s="47">
        <v>6</v>
      </c>
      <c r="G190" s="48" t="s">
        <v>25</v>
      </c>
      <c r="H190" s="47">
        <v>0</v>
      </c>
      <c r="I190" s="47">
        <f t="shared" si="53"/>
        <v>0</v>
      </c>
      <c r="J190" s="49">
        <f t="shared" si="54"/>
        <v>0.23519999999999999</v>
      </c>
      <c r="K190" s="47">
        <v>49.99</v>
      </c>
      <c r="L190" s="47">
        <f t="shared" si="55"/>
        <v>299.94</v>
      </c>
      <c r="M190" s="49">
        <f t="shared" si="56"/>
        <v>0.23519999999999999</v>
      </c>
      <c r="N190" s="47">
        <f t="shared" si="57"/>
        <v>49.99</v>
      </c>
      <c r="O190" s="47">
        <f t="shared" si="58"/>
        <v>299.94</v>
      </c>
    </row>
    <row r="191" spans="1:15" s="4" customFormat="1">
      <c r="A191" s="43" t="s">
        <v>502</v>
      </c>
      <c r="B191" s="44" t="s">
        <v>556</v>
      </c>
      <c r="C191" s="43" t="s">
        <v>502</v>
      </c>
      <c r="D191" s="45">
        <f t="shared" si="52"/>
        <v>45689</v>
      </c>
      <c r="E191" s="46" t="s">
        <v>249</v>
      </c>
      <c r="F191" s="47">
        <v>12</v>
      </c>
      <c r="G191" s="48" t="s">
        <v>25</v>
      </c>
      <c r="H191" s="47">
        <v>2.33</v>
      </c>
      <c r="I191" s="47">
        <f t="shared" si="53"/>
        <v>27.96</v>
      </c>
      <c r="J191" s="49">
        <f t="shared" si="54"/>
        <v>0.23519999999999999</v>
      </c>
      <c r="K191" s="47">
        <v>14.5</v>
      </c>
      <c r="L191" s="47">
        <f t="shared" si="55"/>
        <v>174</v>
      </c>
      <c r="M191" s="49">
        <f t="shared" si="56"/>
        <v>0.23519999999999999</v>
      </c>
      <c r="N191" s="47">
        <f t="shared" si="57"/>
        <v>16.829999999999998</v>
      </c>
      <c r="O191" s="47">
        <f t="shared" si="58"/>
        <v>201.96</v>
      </c>
    </row>
    <row r="192" spans="1:15" s="4" customFormat="1">
      <c r="A192" s="43" t="s">
        <v>503</v>
      </c>
      <c r="B192" s="44" t="s">
        <v>556</v>
      </c>
      <c r="C192" s="43" t="s">
        <v>250</v>
      </c>
      <c r="D192" s="45">
        <f t="shared" si="52"/>
        <v>45689</v>
      </c>
      <c r="E192" s="46" t="s">
        <v>251</v>
      </c>
      <c r="F192" s="47">
        <v>1</v>
      </c>
      <c r="G192" s="48" t="s">
        <v>25</v>
      </c>
      <c r="H192" s="47">
        <v>1419.38</v>
      </c>
      <c r="I192" s="47">
        <f t="shared" si="53"/>
        <v>1419.38</v>
      </c>
      <c r="J192" s="49">
        <f t="shared" si="54"/>
        <v>0.23519999999999999</v>
      </c>
      <c r="K192" s="47">
        <v>58.02</v>
      </c>
      <c r="L192" s="47">
        <f t="shared" si="55"/>
        <v>58.02</v>
      </c>
      <c r="M192" s="49">
        <f t="shared" si="56"/>
        <v>0.23519999999999999</v>
      </c>
      <c r="N192" s="47">
        <f t="shared" si="57"/>
        <v>1477.4</v>
      </c>
      <c r="O192" s="47">
        <f t="shared" si="58"/>
        <v>1477.4</v>
      </c>
    </row>
    <row r="193" spans="1:15" s="4" customFormat="1">
      <c r="A193" s="43" t="s">
        <v>504</v>
      </c>
      <c r="B193" s="44" t="s">
        <v>556</v>
      </c>
      <c r="C193" s="43" t="s">
        <v>252</v>
      </c>
      <c r="D193" s="45">
        <f t="shared" si="52"/>
        <v>45689</v>
      </c>
      <c r="E193" s="46" t="s">
        <v>253</v>
      </c>
      <c r="F193" s="47">
        <v>5</v>
      </c>
      <c r="G193" s="48" t="s">
        <v>25</v>
      </c>
      <c r="H193" s="47">
        <v>883.54</v>
      </c>
      <c r="I193" s="47">
        <f t="shared" si="53"/>
        <v>4417.7</v>
      </c>
      <c r="J193" s="49">
        <f t="shared" si="54"/>
        <v>0.23519999999999999</v>
      </c>
      <c r="K193" s="47">
        <v>58.02</v>
      </c>
      <c r="L193" s="47">
        <f t="shared" si="55"/>
        <v>290.10000000000002</v>
      </c>
      <c r="M193" s="49">
        <f t="shared" si="56"/>
        <v>0.23519999999999999</v>
      </c>
      <c r="N193" s="47">
        <f t="shared" si="57"/>
        <v>941.56</v>
      </c>
      <c r="O193" s="47">
        <f t="shared" si="58"/>
        <v>4707.8</v>
      </c>
    </row>
    <row r="194" spans="1:15" s="4" customFormat="1">
      <c r="A194" s="43" t="s">
        <v>505</v>
      </c>
      <c r="B194" s="44" t="s">
        <v>556</v>
      </c>
      <c r="C194" s="43" t="s">
        <v>254</v>
      </c>
      <c r="D194" s="45">
        <f t="shared" si="52"/>
        <v>45689</v>
      </c>
      <c r="E194" s="46" t="s">
        <v>255</v>
      </c>
      <c r="F194" s="47">
        <v>1</v>
      </c>
      <c r="G194" s="48" t="s">
        <v>25</v>
      </c>
      <c r="H194" s="47">
        <v>2480.2800000000002</v>
      </c>
      <c r="I194" s="47">
        <f t="shared" si="53"/>
        <v>2480.2800000000002</v>
      </c>
      <c r="J194" s="49">
        <f t="shared" si="54"/>
        <v>0.23519999999999999</v>
      </c>
      <c r="K194" s="47">
        <v>232.07</v>
      </c>
      <c r="L194" s="47">
        <f t="shared" si="55"/>
        <v>232.07</v>
      </c>
      <c r="M194" s="49">
        <f t="shared" si="56"/>
        <v>0.23519999999999999</v>
      </c>
      <c r="N194" s="47">
        <f t="shared" si="57"/>
        <v>2712.3500000000004</v>
      </c>
      <c r="O194" s="47">
        <f t="shared" si="58"/>
        <v>2712.3500000000004</v>
      </c>
    </row>
    <row r="195" spans="1:15" s="4" customFormat="1">
      <c r="A195" s="43" t="s">
        <v>506</v>
      </c>
      <c r="B195" s="44" t="s">
        <v>15</v>
      </c>
      <c r="C195" s="43" t="s">
        <v>256</v>
      </c>
      <c r="D195" s="45">
        <f t="shared" si="52"/>
        <v>45689</v>
      </c>
      <c r="E195" s="46" t="s">
        <v>257</v>
      </c>
      <c r="F195" s="47">
        <v>5</v>
      </c>
      <c r="G195" s="48" t="s">
        <v>25</v>
      </c>
      <c r="H195" s="47">
        <v>51.88</v>
      </c>
      <c r="I195" s="47">
        <f t="shared" si="53"/>
        <v>259.39999999999998</v>
      </c>
      <c r="J195" s="49">
        <f t="shared" si="54"/>
        <v>0.23519999999999999</v>
      </c>
      <c r="K195" s="47">
        <v>10.1</v>
      </c>
      <c r="L195" s="47">
        <f t="shared" si="55"/>
        <v>50.5</v>
      </c>
      <c r="M195" s="49">
        <f t="shared" si="56"/>
        <v>0.23519999999999999</v>
      </c>
      <c r="N195" s="47">
        <f t="shared" si="57"/>
        <v>61.980000000000004</v>
      </c>
      <c r="O195" s="47">
        <f t="shared" si="58"/>
        <v>309.89999999999998</v>
      </c>
    </row>
    <row r="196" spans="1:15" s="4" customFormat="1">
      <c r="A196" s="43" t="s">
        <v>507</v>
      </c>
      <c r="B196" s="44" t="s">
        <v>556</v>
      </c>
      <c r="C196" s="43" t="s">
        <v>258</v>
      </c>
      <c r="D196" s="45">
        <f t="shared" si="52"/>
        <v>45689</v>
      </c>
      <c r="E196" s="46" t="s">
        <v>259</v>
      </c>
      <c r="F196" s="47">
        <v>1</v>
      </c>
      <c r="G196" s="48" t="s">
        <v>25</v>
      </c>
      <c r="H196" s="47">
        <v>1044.8599999999999</v>
      </c>
      <c r="I196" s="47">
        <f t="shared" si="53"/>
        <v>1044.8599999999999</v>
      </c>
      <c r="J196" s="49">
        <f t="shared" si="54"/>
        <v>0.23519999999999999</v>
      </c>
      <c r="K196" s="47">
        <v>162.44</v>
      </c>
      <c r="L196" s="47">
        <f t="shared" si="55"/>
        <v>162.44</v>
      </c>
      <c r="M196" s="49">
        <f t="shared" si="56"/>
        <v>0.23519999999999999</v>
      </c>
      <c r="N196" s="47">
        <f t="shared" si="57"/>
        <v>1207.3</v>
      </c>
      <c r="O196" s="47">
        <f t="shared" si="58"/>
        <v>1207.3</v>
      </c>
    </row>
    <row r="197" spans="1:15" s="4" customFormat="1">
      <c r="A197" s="43" t="s">
        <v>508</v>
      </c>
      <c r="B197" s="44" t="s">
        <v>556</v>
      </c>
      <c r="C197" s="43" t="s">
        <v>260</v>
      </c>
      <c r="D197" s="45">
        <f t="shared" si="52"/>
        <v>45689</v>
      </c>
      <c r="E197" s="46" t="s">
        <v>261</v>
      </c>
      <c r="F197" s="47">
        <v>6</v>
      </c>
      <c r="G197" s="48" t="s">
        <v>25</v>
      </c>
      <c r="H197" s="47">
        <v>57.73</v>
      </c>
      <c r="I197" s="47">
        <f t="shared" si="53"/>
        <v>346.38</v>
      </c>
      <c r="J197" s="49">
        <f t="shared" si="54"/>
        <v>0.23519999999999999</v>
      </c>
      <c r="K197" s="47">
        <v>15.63</v>
      </c>
      <c r="L197" s="47">
        <f t="shared" si="55"/>
        <v>93.78</v>
      </c>
      <c r="M197" s="49">
        <f t="shared" si="56"/>
        <v>0.23519999999999999</v>
      </c>
      <c r="N197" s="47">
        <f t="shared" si="57"/>
        <v>73.36</v>
      </c>
      <c r="O197" s="47">
        <f t="shared" si="58"/>
        <v>440.15999999999997</v>
      </c>
    </row>
    <row r="198" spans="1:15" s="4" customFormat="1">
      <c r="A198" s="43" t="s">
        <v>509</v>
      </c>
      <c r="B198" s="44" t="s">
        <v>556</v>
      </c>
      <c r="C198" s="43" t="s">
        <v>262</v>
      </c>
      <c r="D198" s="45">
        <f t="shared" si="52"/>
        <v>45689</v>
      </c>
      <c r="E198" s="46" t="s">
        <v>263</v>
      </c>
      <c r="F198" s="47">
        <v>6</v>
      </c>
      <c r="G198" s="48" t="s">
        <v>25</v>
      </c>
      <c r="H198" s="47">
        <v>55.46</v>
      </c>
      <c r="I198" s="47">
        <f t="shared" si="53"/>
        <v>332.76</v>
      </c>
      <c r="J198" s="49">
        <f t="shared" si="54"/>
        <v>0.23519999999999999</v>
      </c>
      <c r="K198" s="47">
        <v>15.63</v>
      </c>
      <c r="L198" s="47">
        <f t="shared" si="55"/>
        <v>93.78</v>
      </c>
      <c r="M198" s="49">
        <f t="shared" si="56"/>
        <v>0.23519999999999999</v>
      </c>
      <c r="N198" s="47">
        <f t="shared" si="57"/>
        <v>71.09</v>
      </c>
      <c r="O198" s="47">
        <f t="shared" si="58"/>
        <v>426.53999999999996</v>
      </c>
    </row>
    <row r="199" spans="1:15" s="4" customFormat="1">
      <c r="A199" s="43" t="s">
        <v>510</v>
      </c>
      <c r="B199" s="44" t="s">
        <v>15</v>
      </c>
      <c r="C199" s="43" t="s">
        <v>264</v>
      </c>
      <c r="D199" s="45">
        <f t="shared" si="52"/>
        <v>45689</v>
      </c>
      <c r="E199" s="46" t="s">
        <v>265</v>
      </c>
      <c r="F199" s="47">
        <v>4</v>
      </c>
      <c r="G199" s="48" t="s">
        <v>25</v>
      </c>
      <c r="H199" s="47">
        <v>32.24</v>
      </c>
      <c r="I199" s="47">
        <f t="shared" si="53"/>
        <v>128.96</v>
      </c>
      <c r="J199" s="49">
        <f t="shared" si="54"/>
        <v>0.23519999999999999</v>
      </c>
      <c r="K199" s="47">
        <v>9.98</v>
      </c>
      <c r="L199" s="47">
        <f t="shared" si="55"/>
        <v>39.92</v>
      </c>
      <c r="M199" s="49">
        <f t="shared" si="56"/>
        <v>0.23519999999999999</v>
      </c>
      <c r="N199" s="47">
        <f t="shared" si="57"/>
        <v>42.22</v>
      </c>
      <c r="O199" s="47">
        <f t="shared" si="58"/>
        <v>168.88</v>
      </c>
    </row>
    <row r="200" spans="1:15" s="4" customFormat="1">
      <c r="A200" s="43" t="s">
        <v>511</v>
      </c>
      <c r="B200" s="44" t="s">
        <v>15</v>
      </c>
      <c r="C200" s="43" t="s">
        <v>266</v>
      </c>
      <c r="D200" s="45">
        <f t="shared" si="52"/>
        <v>45689</v>
      </c>
      <c r="E200" s="46" t="s">
        <v>267</v>
      </c>
      <c r="F200" s="47">
        <v>1</v>
      </c>
      <c r="G200" s="48" t="s">
        <v>25</v>
      </c>
      <c r="H200" s="47">
        <v>21.41</v>
      </c>
      <c r="I200" s="47">
        <f t="shared" si="53"/>
        <v>21.41</v>
      </c>
      <c r="J200" s="49">
        <f t="shared" si="54"/>
        <v>0.23519999999999999</v>
      </c>
      <c r="K200" s="47">
        <v>44.99</v>
      </c>
      <c r="L200" s="47">
        <f t="shared" si="55"/>
        <v>44.99</v>
      </c>
      <c r="M200" s="49">
        <f t="shared" si="56"/>
        <v>0.23519999999999999</v>
      </c>
      <c r="N200" s="47">
        <f t="shared" si="57"/>
        <v>66.400000000000006</v>
      </c>
      <c r="O200" s="47">
        <f t="shared" si="58"/>
        <v>66.400000000000006</v>
      </c>
    </row>
    <row r="201" spans="1:15" s="4" customFormat="1">
      <c r="A201" s="43" t="s">
        <v>512</v>
      </c>
      <c r="B201" s="44" t="s">
        <v>556</v>
      </c>
      <c r="C201" s="43" t="s">
        <v>268</v>
      </c>
      <c r="D201" s="45">
        <f t="shared" si="52"/>
        <v>45689</v>
      </c>
      <c r="E201" s="46" t="s">
        <v>269</v>
      </c>
      <c r="F201" s="47">
        <v>1</v>
      </c>
      <c r="G201" s="48" t="s">
        <v>25</v>
      </c>
      <c r="H201" s="47">
        <v>327.17</v>
      </c>
      <c r="I201" s="47">
        <f t="shared" si="53"/>
        <v>327.17</v>
      </c>
      <c r="J201" s="49">
        <f t="shared" si="54"/>
        <v>0.23519999999999999</v>
      </c>
      <c r="K201" s="47">
        <v>31.23</v>
      </c>
      <c r="L201" s="47">
        <f t="shared" si="55"/>
        <v>31.23</v>
      </c>
      <c r="M201" s="49">
        <f t="shared" si="56"/>
        <v>0.23519999999999999</v>
      </c>
      <c r="N201" s="47">
        <f t="shared" si="57"/>
        <v>358.40000000000003</v>
      </c>
      <c r="O201" s="47">
        <f t="shared" si="58"/>
        <v>358.40000000000003</v>
      </c>
    </row>
    <row r="202" spans="1:15" s="4" customFormat="1">
      <c r="A202" s="43" t="s">
        <v>513</v>
      </c>
      <c r="B202" s="44" t="s">
        <v>556</v>
      </c>
      <c r="C202" s="43" t="s">
        <v>270</v>
      </c>
      <c r="D202" s="45">
        <f t="shared" si="52"/>
        <v>45689</v>
      </c>
      <c r="E202" s="46" t="s">
        <v>271</v>
      </c>
      <c r="F202" s="47">
        <v>3</v>
      </c>
      <c r="G202" s="48" t="s">
        <v>25</v>
      </c>
      <c r="H202" s="47">
        <v>387.42</v>
      </c>
      <c r="I202" s="47">
        <f t="shared" si="53"/>
        <v>1162.26</v>
      </c>
      <c r="J202" s="49">
        <f t="shared" si="54"/>
        <v>0.23519999999999999</v>
      </c>
      <c r="K202" s="47">
        <v>31.23</v>
      </c>
      <c r="L202" s="47">
        <f t="shared" si="55"/>
        <v>93.69</v>
      </c>
      <c r="M202" s="49">
        <f t="shared" si="56"/>
        <v>0.23519999999999999</v>
      </c>
      <c r="N202" s="47">
        <f t="shared" si="57"/>
        <v>418.65000000000003</v>
      </c>
      <c r="O202" s="47">
        <f t="shared" si="58"/>
        <v>1255.95</v>
      </c>
    </row>
    <row r="203" spans="1:15" s="4" customFormat="1">
      <c r="A203" s="43" t="s">
        <v>514</v>
      </c>
      <c r="B203" s="44" t="s">
        <v>556</v>
      </c>
      <c r="C203" s="43" t="s">
        <v>272</v>
      </c>
      <c r="D203" s="45">
        <f t="shared" si="52"/>
        <v>45689</v>
      </c>
      <c r="E203" s="46" t="s">
        <v>273</v>
      </c>
      <c r="F203" s="47">
        <v>1</v>
      </c>
      <c r="G203" s="48" t="s">
        <v>25</v>
      </c>
      <c r="H203" s="47">
        <v>249.28</v>
      </c>
      <c r="I203" s="47">
        <f t="shared" si="53"/>
        <v>249.28</v>
      </c>
      <c r="J203" s="49">
        <f t="shared" si="54"/>
        <v>0.23519999999999999</v>
      </c>
      <c r="K203" s="47">
        <v>31.23</v>
      </c>
      <c r="L203" s="47">
        <f t="shared" si="55"/>
        <v>31.23</v>
      </c>
      <c r="M203" s="49">
        <f t="shared" si="56"/>
        <v>0.23519999999999999</v>
      </c>
      <c r="N203" s="47">
        <f t="shared" si="57"/>
        <v>280.51</v>
      </c>
      <c r="O203" s="47">
        <f t="shared" si="58"/>
        <v>280.51</v>
      </c>
    </row>
    <row r="204" spans="1:15" s="4" customFormat="1">
      <c r="A204" s="43" t="s">
        <v>515</v>
      </c>
      <c r="B204" s="44" t="s">
        <v>556</v>
      </c>
      <c r="C204" s="43" t="s">
        <v>274</v>
      </c>
      <c r="D204" s="45">
        <f t="shared" si="52"/>
        <v>45689</v>
      </c>
      <c r="E204" s="46" t="s">
        <v>275</v>
      </c>
      <c r="F204" s="47">
        <v>1</v>
      </c>
      <c r="G204" s="48" t="s">
        <v>25</v>
      </c>
      <c r="H204" s="47">
        <v>135.18</v>
      </c>
      <c r="I204" s="47">
        <f t="shared" si="53"/>
        <v>135.18</v>
      </c>
      <c r="J204" s="49">
        <f t="shared" si="54"/>
        <v>0.23519999999999999</v>
      </c>
      <c r="K204" s="47">
        <v>31.23</v>
      </c>
      <c r="L204" s="47">
        <f t="shared" si="55"/>
        <v>31.23</v>
      </c>
      <c r="M204" s="49">
        <f t="shared" si="56"/>
        <v>0.23519999999999999</v>
      </c>
      <c r="N204" s="47">
        <f t="shared" si="57"/>
        <v>166.41</v>
      </c>
      <c r="O204" s="47">
        <f t="shared" si="58"/>
        <v>166.41</v>
      </c>
    </row>
    <row r="205" spans="1:15" s="4" customFormat="1">
      <c r="A205" s="43" t="s">
        <v>516</v>
      </c>
      <c r="B205" s="44" t="s">
        <v>556</v>
      </c>
      <c r="C205" s="43" t="s">
        <v>516</v>
      </c>
      <c r="D205" s="45">
        <f t="shared" si="52"/>
        <v>45689</v>
      </c>
      <c r="E205" s="46" t="s">
        <v>276</v>
      </c>
      <c r="F205" s="47">
        <v>1</v>
      </c>
      <c r="G205" s="48" t="s">
        <v>25</v>
      </c>
      <c r="H205" s="47">
        <v>0</v>
      </c>
      <c r="I205" s="47">
        <f t="shared" si="53"/>
        <v>0</v>
      </c>
      <c r="J205" s="49">
        <f t="shared" si="54"/>
        <v>0.23519999999999999</v>
      </c>
      <c r="K205" s="47">
        <v>26.62</v>
      </c>
      <c r="L205" s="47">
        <f t="shared" si="55"/>
        <v>26.62</v>
      </c>
      <c r="M205" s="49">
        <f t="shared" si="56"/>
        <v>0.23519999999999999</v>
      </c>
      <c r="N205" s="47">
        <f t="shared" si="57"/>
        <v>26.62</v>
      </c>
      <c r="O205" s="47">
        <f t="shared" si="58"/>
        <v>26.62</v>
      </c>
    </row>
    <row r="206" spans="1:15" s="4" customFormat="1">
      <c r="A206" s="43"/>
      <c r="B206" s="44"/>
      <c r="C206" s="43"/>
      <c r="D206" s="45"/>
      <c r="E206" s="46"/>
      <c r="F206" s="47"/>
      <c r="G206" s="47"/>
      <c r="H206" s="47"/>
      <c r="I206" s="47"/>
      <c r="J206" s="47"/>
      <c r="K206" s="47"/>
      <c r="L206" s="47"/>
      <c r="M206" s="47"/>
      <c r="N206" s="47"/>
      <c r="O206" s="47"/>
    </row>
    <row r="207" spans="1:15" s="4" customFormat="1">
      <c r="A207" s="50"/>
      <c r="B207" s="39"/>
      <c r="C207" s="51"/>
      <c r="D207" s="51"/>
      <c r="E207" s="52" t="s">
        <v>18</v>
      </c>
      <c r="F207" s="51"/>
      <c r="G207" s="51"/>
      <c r="H207" s="51"/>
      <c r="I207" s="51">
        <f>SUM(I186:I206)</f>
        <v>12868.28</v>
      </c>
      <c r="J207" s="51"/>
      <c r="K207" s="51"/>
      <c r="L207" s="51">
        <f>SUM(L186:L206)</f>
        <v>3060.7400000000007</v>
      </c>
      <c r="M207" s="51"/>
      <c r="N207" s="51"/>
      <c r="O207" s="51">
        <f>SUM(O186:O206)</f>
        <v>15929.019999999999</v>
      </c>
    </row>
    <row r="208" spans="1:15" s="4" customFormat="1">
      <c r="A208" s="43"/>
      <c r="B208" s="44"/>
      <c r="C208" s="43"/>
      <c r="D208" s="45"/>
      <c r="E208" s="46"/>
      <c r="F208" s="47"/>
      <c r="G208" s="47"/>
      <c r="H208" s="47"/>
      <c r="I208" s="47"/>
      <c r="J208" s="47"/>
      <c r="K208" s="47"/>
      <c r="L208" s="47"/>
      <c r="M208" s="47"/>
      <c r="N208" s="47"/>
      <c r="O208" s="47"/>
    </row>
    <row r="209" spans="1:15" s="4" customFormat="1">
      <c r="A209" s="37" t="s">
        <v>277</v>
      </c>
      <c r="B209" s="38"/>
      <c r="C209" s="50"/>
      <c r="D209" s="38"/>
      <c r="E209" s="40" t="s">
        <v>278</v>
      </c>
      <c r="F209" s="41"/>
      <c r="G209" s="57"/>
      <c r="H209" s="41"/>
      <c r="I209" s="42"/>
      <c r="J209" s="42"/>
      <c r="K209" s="38"/>
      <c r="L209" s="38"/>
      <c r="M209" s="42"/>
      <c r="N209" s="39"/>
      <c r="O209" s="38"/>
    </row>
    <row r="210" spans="1:15" s="4" customFormat="1">
      <c r="A210" s="43"/>
      <c r="B210" s="44"/>
      <c r="C210" s="43"/>
      <c r="D210" s="45"/>
      <c r="E210" s="46"/>
      <c r="F210" s="47"/>
      <c r="G210" s="48"/>
      <c r="H210" s="47"/>
      <c r="I210" s="47"/>
      <c r="J210" s="47"/>
      <c r="K210" s="47"/>
      <c r="L210" s="47"/>
      <c r="M210" s="47"/>
      <c r="N210" s="47"/>
      <c r="O210" s="47"/>
    </row>
    <row r="211" spans="1:15" s="4" customFormat="1">
      <c r="A211" s="43" t="s">
        <v>517</v>
      </c>
      <c r="B211" s="44" t="s">
        <v>556</v>
      </c>
      <c r="C211" s="43" t="s">
        <v>279</v>
      </c>
      <c r="D211" s="45">
        <f t="shared" ref="D211:D219" si="59">($B$14)</f>
        <v>45689</v>
      </c>
      <c r="E211" s="46" t="s">
        <v>280</v>
      </c>
      <c r="F211" s="47">
        <v>7</v>
      </c>
      <c r="G211" s="48" t="s">
        <v>25</v>
      </c>
      <c r="H211" s="47">
        <v>27.67</v>
      </c>
      <c r="I211" s="47">
        <f t="shared" ref="I211:I219" si="60">ROUND($F211*H211,2)</f>
        <v>193.69</v>
      </c>
      <c r="J211" s="49">
        <f t="shared" ref="J211:J219" si="61">$J$13</f>
        <v>0.23519999999999999</v>
      </c>
      <c r="K211" s="47">
        <v>100.32</v>
      </c>
      <c r="L211" s="47">
        <f t="shared" ref="L211:L219" si="62">ROUND($F211*K211,2)</f>
        <v>702.24</v>
      </c>
      <c r="M211" s="49">
        <f t="shared" ref="M211:M219" si="63">$J$13</f>
        <v>0.23519999999999999</v>
      </c>
      <c r="N211" s="47">
        <f t="shared" ref="N211:N219" si="64">H211+K211</f>
        <v>127.99</v>
      </c>
      <c r="O211" s="47">
        <f t="shared" ref="O211:O219" si="65">I211+L211</f>
        <v>895.93000000000006</v>
      </c>
    </row>
    <row r="212" spans="1:15" s="4" customFormat="1">
      <c r="A212" s="43" t="s">
        <v>518</v>
      </c>
      <c r="B212" s="44" t="s">
        <v>556</v>
      </c>
      <c r="C212" s="43" t="s">
        <v>281</v>
      </c>
      <c r="D212" s="45">
        <f t="shared" si="59"/>
        <v>45689</v>
      </c>
      <c r="E212" s="46" t="s">
        <v>282</v>
      </c>
      <c r="F212" s="47">
        <v>8</v>
      </c>
      <c r="G212" s="48" t="s">
        <v>25</v>
      </c>
      <c r="H212" s="47">
        <v>6.78</v>
      </c>
      <c r="I212" s="47">
        <f t="shared" si="60"/>
        <v>54.24</v>
      </c>
      <c r="J212" s="49">
        <f t="shared" si="61"/>
        <v>0.23519999999999999</v>
      </c>
      <c r="K212" s="47">
        <v>128.74</v>
      </c>
      <c r="L212" s="47">
        <f t="shared" si="62"/>
        <v>1029.92</v>
      </c>
      <c r="M212" s="49">
        <f t="shared" si="63"/>
        <v>0.23519999999999999</v>
      </c>
      <c r="N212" s="47">
        <f t="shared" si="64"/>
        <v>135.52000000000001</v>
      </c>
      <c r="O212" s="47">
        <f t="shared" si="65"/>
        <v>1084.1600000000001</v>
      </c>
    </row>
    <row r="213" spans="1:15" s="4" customFormat="1">
      <c r="A213" s="43" t="s">
        <v>519</v>
      </c>
      <c r="B213" s="44" t="s">
        <v>556</v>
      </c>
      <c r="C213" s="43" t="s">
        <v>283</v>
      </c>
      <c r="D213" s="45">
        <f t="shared" si="59"/>
        <v>45689</v>
      </c>
      <c r="E213" s="46" t="s">
        <v>284</v>
      </c>
      <c r="F213" s="47">
        <v>4</v>
      </c>
      <c r="G213" s="48" t="s">
        <v>25</v>
      </c>
      <c r="H213" s="47">
        <v>0</v>
      </c>
      <c r="I213" s="47">
        <f t="shared" si="60"/>
        <v>0</v>
      </c>
      <c r="J213" s="49">
        <f t="shared" si="61"/>
        <v>0.23519999999999999</v>
      </c>
      <c r="K213" s="47">
        <v>44.05</v>
      </c>
      <c r="L213" s="47">
        <f t="shared" si="62"/>
        <v>176.2</v>
      </c>
      <c r="M213" s="49">
        <f t="shared" si="63"/>
        <v>0.23519999999999999</v>
      </c>
      <c r="N213" s="47">
        <f t="shared" si="64"/>
        <v>44.05</v>
      </c>
      <c r="O213" s="47">
        <f t="shared" si="65"/>
        <v>176.2</v>
      </c>
    </row>
    <row r="214" spans="1:15" s="4" customFormat="1">
      <c r="A214" s="43" t="s">
        <v>520</v>
      </c>
      <c r="B214" s="44" t="s">
        <v>556</v>
      </c>
      <c r="C214" s="43" t="s">
        <v>285</v>
      </c>
      <c r="D214" s="45">
        <f t="shared" si="59"/>
        <v>45689</v>
      </c>
      <c r="E214" s="46" t="s">
        <v>286</v>
      </c>
      <c r="F214" s="47">
        <v>6.4</v>
      </c>
      <c r="G214" s="48" t="s">
        <v>559</v>
      </c>
      <c r="H214" s="47">
        <v>37.22</v>
      </c>
      <c r="I214" s="47">
        <f t="shared" si="60"/>
        <v>238.21</v>
      </c>
      <c r="J214" s="49">
        <f t="shared" si="61"/>
        <v>0.23519999999999999</v>
      </c>
      <c r="K214" s="47">
        <v>63.96</v>
      </c>
      <c r="L214" s="47">
        <f t="shared" si="62"/>
        <v>409.34</v>
      </c>
      <c r="M214" s="49">
        <f t="shared" si="63"/>
        <v>0.23519999999999999</v>
      </c>
      <c r="N214" s="47">
        <f t="shared" si="64"/>
        <v>101.18</v>
      </c>
      <c r="O214" s="47">
        <f t="shared" si="65"/>
        <v>647.54999999999995</v>
      </c>
    </row>
    <row r="215" spans="1:15" s="4" customFormat="1">
      <c r="A215" s="43" t="s">
        <v>521</v>
      </c>
      <c r="B215" s="44" t="s">
        <v>556</v>
      </c>
      <c r="C215" s="43" t="s">
        <v>287</v>
      </c>
      <c r="D215" s="45">
        <f t="shared" si="59"/>
        <v>45689</v>
      </c>
      <c r="E215" s="46" t="s">
        <v>288</v>
      </c>
      <c r="F215" s="47">
        <v>7.5</v>
      </c>
      <c r="G215" s="48" t="s">
        <v>559</v>
      </c>
      <c r="H215" s="47">
        <v>15.5</v>
      </c>
      <c r="I215" s="47">
        <f t="shared" si="60"/>
        <v>116.25</v>
      </c>
      <c r="J215" s="49">
        <f t="shared" si="61"/>
        <v>0.23519999999999999</v>
      </c>
      <c r="K215" s="47">
        <v>43.52</v>
      </c>
      <c r="L215" s="47">
        <f t="shared" si="62"/>
        <v>326.39999999999998</v>
      </c>
      <c r="M215" s="49">
        <f t="shared" si="63"/>
        <v>0.23519999999999999</v>
      </c>
      <c r="N215" s="47">
        <f t="shared" si="64"/>
        <v>59.02</v>
      </c>
      <c r="O215" s="47">
        <f t="shared" si="65"/>
        <v>442.65</v>
      </c>
    </row>
    <row r="216" spans="1:15" s="4" customFormat="1">
      <c r="A216" s="43" t="s">
        <v>522</v>
      </c>
      <c r="B216" s="44" t="s">
        <v>16</v>
      </c>
      <c r="C216" s="43" t="s">
        <v>522</v>
      </c>
      <c r="D216" s="45">
        <f t="shared" si="59"/>
        <v>45689</v>
      </c>
      <c r="E216" s="46" t="s">
        <v>289</v>
      </c>
      <c r="F216" s="47">
        <v>4</v>
      </c>
      <c r="G216" s="48" t="s">
        <v>25</v>
      </c>
      <c r="H216" s="47">
        <v>3349.13</v>
      </c>
      <c r="I216" s="47">
        <f t="shared" si="60"/>
        <v>13396.52</v>
      </c>
      <c r="J216" s="49">
        <f t="shared" si="61"/>
        <v>0.23519999999999999</v>
      </c>
      <c r="K216" s="47">
        <v>1084.68</v>
      </c>
      <c r="L216" s="47">
        <f t="shared" si="62"/>
        <v>4338.72</v>
      </c>
      <c r="M216" s="49">
        <f t="shared" si="63"/>
        <v>0.23519999999999999</v>
      </c>
      <c r="N216" s="47">
        <f t="shared" si="64"/>
        <v>4433.8100000000004</v>
      </c>
      <c r="O216" s="47">
        <f t="shared" si="65"/>
        <v>17735.240000000002</v>
      </c>
    </row>
    <row r="217" spans="1:15" s="4" customFormat="1">
      <c r="A217" s="43" t="s">
        <v>523</v>
      </c>
      <c r="B217" s="44" t="s">
        <v>16</v>
      </c>
      <c r="C217" s="43" t="s">
        <v>523</v>
      </c>
      <c r="D217" s="45">
        <f t="shared" si="59"/>
        <v>45689</v>
      </c>
      <c r="E217" s="46" t="s">
        <v>290</v>
      </c>
      <c r="F217" s="47">
        <v>3</v>
      </c>
      <c r="G217" s="48" t="s">
        <v>25</v>
      </c>
      <c r="H217" s="47">
        <v>4116.3900000000003</v>
      </c>
      <c r="I217" s="47">
        <f t="shared" si="60"/>
        <v>12349.17</v>
      </c>
      <c r="J217" s="49">
        <f t="shared" si="61"/>
        <v>0.23519999999999999</v>
      </c>
      <c r="K217" s="47">
        <v>1084.68</v>
      </c>
      <c r="L217" s="47">
        <f t="shared" si="62"/>
        <v>3254.04</v>
      </c>
      <c r="M217" s="49">
        <f t="shared" si="63"/>
        <v>0.23519999999999999</v>
      </c>
      <c r="N217" s="47">
        <f t="shared" si="64"/>
        <v>5201.0700000000006</v>
      </c>
      <c r="O217" s="47">
        <f t="shared" si="65"/>
        <v>15603.21</v>
      </c>
    </row>
    <row r="218" spans="1:15" s="4" customFormat="1">
      <c r="A218" s="43" t="s">
        <v>524</v>
      </c>
      <c r="B218" s="44" t="s">
        <v>16</v>
      </c>
      <c r="C218" s="43" t="s">
        <v>524</v>
      </c>
      <c r="D218" s="45">
        <f t="shared" si="59"/>
        <v>45689</v>
      </c>
      <c r="E218" s="46" t="s">
        <v>291</v>
      </c>
      <c r="F218" s="47">
        <v>52.5</v>
      </c>
      <c r="G218" s="48" t="s">
        <v>559</v>
      </c>
      <c r="H218" s="47">
        <v>137.11000000000001</v>
      </c>
      <c r="I218" s="47">
        <f t="shared" si="60"/>
        <v>7198.28</v>
      </c>
      <c r="J218" s="49">
        <f t="shared" si="61"/>
        <v>0.23519999999999999</v>
      </c>
      <c r="K218" s="47">
        <v>91.4</v>
      </c>
      <c r="L218" s="47">
        <f t="shared" si="62"/>
        <v>4798.5</v>
      </c>
      <c r="M218" s="49">
        <f t="shared" si="63"/>
        <v>0.23519999999999999</v>
      </c>
      <c r="N218" s="47">
        <f t="shared" si="64"/>
        <v>228.51000000000002</v>
      </c>
      <c r="O218" s="47">
        <f t="shared" si="65"/>
        <v>11996.779999999999</v>
      </c>
    </row>
    <row r="219" spans="1:15" s="4" customFormat="1">
      <c r="A219" s="43" t="s">
        <v>525</v>
      </c>
      <c r="B219" s="44" t="s">
        <v>16</v>
      </c>
      <c r="C219" s="43" t="s">
        <v>525</v>
      </c>
      <c r="D219" s="45">
        <f t="shared" si="59"/>
        <v>45689</v>
      </c>
      <c r="E219" s="46" t="s">
        <v>292</v>
      </c>
      <c r="F219" s="47">
        <v>24.5</v>
      </c>
      <c r="G219" s="48" t="s">
        <v>559</v>
      </c>
      <c r="H219" s="47">
        <v>1.3</v>
      </c>
      <c r="I219" s="47">
        <f t="shared" si="60"/>
        <v>31.85</v>
      </c>
      <c r="J219" s="49">
        <f t="shared" si="61"/>
        <v>0.23519999999999999</v>
      </c>
      <c r="K219" s="47">
        <v>13.45</v>
      </c>
      <c r="L219" s="47">
        <f t="shared" si="62"/>
        <v>329.53</v>
      </c>
      <c r="M219" s="49">
        <f t="shared" si="63"/>
        <v>0.23519999999999999</v>
      </c>
      <c r="N219" s="47">
        <f t="shared" si="64"/>
        <v>14.75</v>
      </c>
      <c r="O219" s="47">
        <f t="shared" si="65"/>
        <v>361.38</v>
      </c>
    </row>
    <row r="220" spans="1:15" s="4" customFormat="1">
      <c r="A220" s="43"/>
      <c r="B220" s="44"/>
      <c r="C220" s="43"/>
      <c r="D220" s="45"/>
      <c r="E220" s="46"/>
      <c r="F220" s="47"/>
      <c r="G220" s="47"/>
      <c r="H220" s="47"/>
      <c r="I220" s="47"/>
      <c r="J220" s="47"/>
      <c r="K220" s="47"/>
      <c r="L220" s="47"/>
      <c r="M220" s="47"/>
      <c r="N220" s="47"/>
      <c r="O220" s="47"/>
    </row>
    <row r="221" spans="1:15" s="4" customFormat="1">
      <c r="A221" s="50"/>
      <c r="B221" s="39"/>
      <c r="C221" s="51"/>
      <c r="D221" s="51"/>
      <c r="E221" s="52" t="s">
        <v>18</v>
      </c>
      <c r="F221" s="51"/>
      <c r="G221" s="51"/>
      <c r="H221" s="51"/>
      <c r="I221" s="51">
        <f>SUM(I211:I220)</f>
        <v>33578.21</v>
      </c>
      <c r="J221" s="51"/>
      <c r="K221" s="51"/>
      <c r="L221" s="51">
        <f>SUM(L211:L220)</f>
        <v>15364.890000000001</v>
      </c>
      <c r="M221" s="51"/>
      <c r="N221" s="51"/>
      <c r="O221" s="51">
        <f>SUM(O211:O220)</f>
        <v>48943.1</v>
      </c>
    </row>
    <row r="222" spans="1:15" s="4" customFormat="1">
      <c r="A222" s="43"/>
      <c r="B222" s="44"/>
      <c r="C222" s="43"/>
      <c r="D222" s="45"/>
      <c r="E222" s="46"/>
      <c r="F222" s="47"/>
      <c r="G222" s="47"/>
      <c r="H222" s="47"/>
      <c r="I222" s="47"/>
      <c r="J222" s="47"/>
      <c r="K222" s="47"/>
      <c r="L222" s="47"/>
      <c r="M222" s="47"/>
      <c r="N222" s="47"/>
      <c r="O222" s="47"/>
    </row>
    <row r="223" spans="1:15" s="4" customFormat="1">
      <c r="A223" s="37" t="s">
        <v>293</v>
      </c>
      <c r="B223" s="38"/>
      <c r="C223" s="50"/>
      <c r="D223" s="38"/>
      <c r="E223" s="40" t="s">
        <v>294</v>
      </c>
      <c r="F223" s="41"/>
      <c r="G223" s="57"/>
      <c r="H223" s="41"/>
      <c r="I223" s="42"/>
      <c r="J223" s="42"/>
      <c r="K223" s="38"/>
      <c r="L223" s="38"/>
      <c r="M223" s="42"/>
      <c r="N223" s="39"/>
      <c r="O223" s="38"/>
    </row>
    <row r="224" spans="1:15" s="4" customFormat="1">
      <c r="A224" s="43"/>
      <c r="B224" s="44"/>
      <c r="C224" s="43"/>
      <c r="D224" s="45"/>
      <c r="E224" s="46"/>
      <c r="F224" s="47"/>
      <c r="G224" s="48"/>
      <c r="H224" s="47"/>
      <c r="I224" s="47"/>
      <c r="J224" s="47"/>
      <c r="K224" s="47"/>
      <c r="L224" s="47"/>
      <c r="M224" s="47"/>
      <c r="N224" s="47"/>
      <c r="O224" s="47"/>
    </row>
    <row r="225" spans="1:15" s="4" customFormat="1">
      <c r="A225" s="43" t="s">
        <v>526</v>
      </c>
      <c r="B225" s="44" t="s">
        <v>16</v>
      </c>
      <c r="C225" s="43" t="s">
        <v>526</v>
      </c>
      <c r="D225" s="45">
        <f t="shared" ref="D225:D238" si="66">($B$14)</f>
        <v>45689</v>
      </c>
      <c r="E225" s="46" t="s">
        <v>295</v>
      </c>
      <c r="F225" s="47">
        <v>1</v>
      </c>
      <c r="G225" s="48" t="s">
        <v>561</v>
      </c>
      <c r="H225" s="47">
        <v>4817.28</v>
      </c>
      <c r="I225" s="47">
        <f t="shared" ref="I225:I238" si="67">ROUND($F225*H225,2)</f>
        <v>4817.28</v>
      </c>
      <c r="J225" s="49">
        <f t="shared" ref="J225:J238" si="68">$J$13</f>
        <v>0.23519999999999999</v>
      </c>
      <c r="K225" s="47">
        <v>0</v>
      </c>
      <c r="L225" s="47">
        <f t="shared" ref="L225:L238" si="69">ROUND($F225*K225,2)</f>
        <v>0</v>
      </c>
      <c r="M225" s="49">
        <f t="shared" ref="M225:M238" si="70">$J$13</f>
        <v>0.23519999999999999</v>
      </c>
      <c r="N225" s="47">
        <f t="shared" ref="N225:N238" si="71">H225+K225</f>
        <v>4817.28</v>
      </c>
      <c r="O225" s="47">
        <f t="shared" ref="O225:O238" si="72">I225+L225</f>
        <v>4817.28</v>
      </c>
    </row>
    <row r="226" spans="1:15" s="4" customFormat="1">
      <c r="A226" s="43" t="s">
        <v>527</v>
      </c>
      <c r="B226" s="44" t="s">
        <v>556</v>
      </c>
      <c r="C226" s="43" t="s">
        <v>296</v>
      </c>
      <c r="D226" s="45">
        <f t="shared" si="66"/>
        <v>45689</v>
      </c>
      <c r="E226" s="46" t="s">
        <v>297</v>
      </c>
      <c r="F226" s="47">
        <v>37.799999999999997</v>
      </c>
      <c r="G226" s="48" t="s">
        <v>557</v>
      </c>
      <c r="H226" s="47">
        <v>399.03</v>
      </c>
      <c r="I226" s="47">
        <f t="shared" si="67"/>
        <v>15083.33</v>
      </c>
      <c r="J226" s="49">
        <f t="shared" si="68"/>
        <v>0.23519999999999999</v>
      </c>
      <c r="K226" s="47">
        <v>53.71</v>
      </c>
      <c r="L226" s="47">
        <f t="shared" si="69"/>
        <v>2030.24</v>
      </c>
      <c r="M226" s="49">
        <f t="shared" si="70"/>
        <v>0.23519999999999999</v>
      </c>
      <c r="N226" s="47">
        <f t="shared" si="71"/>
        <v>452.73999999999995</v>
      </c>
      <c r="O226" s="47">
        <f t="shared" si="72"/>
        <v>17113.57</v>
      </c>
    </row>
    <row r="227" spans="1:15" s="4" customFormat="1">
      <c r="A227" s="43" t="s">
        <v>528</v>
      </c>
      <c r="B227" s="44" t="s">
        <v>15</v>
      </c>
      <c r="C227" s="43" t="s">
        <v>298</v>
      </c>
      <c r="D227" s="45">
        <f t="shared" si="66"/>
        <v>45689</v>
      </c>
      <c r="E227" s="46" t="s">
        <v>299</v>
      </c>
      <c r="F227" s="47">
        <v>1.4</v>
      </c>
      <c r="G227" s="48" t="s">
        <v>557</v>
      </c>
      <c r="H227" s="47">
        <v>0</v>
      </c>
      <c r="I227" s="47">
        <f t="shared" si="67"/>
        <v>0</v>
      </c>
      <c r="J227" s="49">
        <f t="shared" si="68"/>
        <v>0.23519999999999999</v>
      </c>
      <c r="K227" s="47">
        <v>15.63</v>
      </c>
      <c r="L227" s="47">
        <f t="shared" si="69"/>
        <v>21.88</v>
      </c>
      <c r="M227" s="49">
        <f t="shared" si="70"/>
        <v>0.23519999999999999</v>
      </c>
      <c r="N227" s="47">
        <f t="shared" si="71"/>
        <v>15.63</v>
      </c>
      <c r="O227" s="47">
        <f t="shared" si="72"/>
        <v>21.88</v>
      </c>
    </row>
    <row r="228" spans="1:15" s="4" customFormat="1">
      <c r="A228" s="43" t="s">
        <v>529</v>
      </c>
      <c r="B228" s="44" t="s">
        <v>15</v>
      </c>
      <c r="C228" s="43" t="s">
        <v>300</v>
      </c>
      <c r="D228" s="45">
        <f t="shared" si="66"/>
        <v>45689</v>
      </c>
      <c r="E228" s="46" t="s">
        <v>301</v>
      </c>
      <c r="F228" s="47">
        <v>1.4</v>
      </c>
      <c r="G228" s="48" t="s">
        <v>557</v>
      </c>
      <c r="H228" s="47">
        <v>0</v>
      </c>
      <c r="I228" s="47">
        <f t="shared" si="67"/>
        <v>0</v>
      </c>
      <c r="J228" s="49">
        <f t="shared" si="68"/>
        <v>0.23519999999999999</v>
      </c>
      <c r="K228" s="47">
        <v>12.5</v>
      </c>
      <c r="L228" s="47">
        <f t="shared" si="69"/>
        <v>17.5</v>
      </c>
      <c r="M228" s="49">
        <f t="shared" si="70"/>
        <v>0.23519999999999999</v>
      </c>
      <c r="N228" s="47">
        <f t="shared" si="71"/>
        <v>12.5</v>
      </c>
      <c r="O228" s="47">
        <f t="shared" si="72"/>
        <v>17.5</v>
      </c>
    </row>
    <row r="229" spans="1:15" s="4" customFormat="1">
      <c r="A229" s="43" t="s">
        <v>530</v>
      </c>
      <c r="B229" s="44" t="s">
        <v>556</v>
      </c>
      <c r="C229" s="43" t="s">
        <v>302</v>
      </c>
      <c r="D229" s="45">
        <f t="shared" si="66"/>
        <v>45689</v>
      </c>
      <c r="E229" s="46" t="s">
        <v>303</v>
      </c>
      <c r="F229" s="47">
        <v>109.15</v>
      </c>
      <c r="G229" s="48" t="s">
        <v>557</v>
      </c>
      <c r="H229" s="47">
        <v>0</v>
      </c>
      <c r="I229" s="47">
        <f t="shared" si="67"/>
        <v>0</v>
      </c>
      <c r="J229" s="49">
        <f t="shared" si="68"/>
        <v>0.23519999999999999</v>
      </c>
      <c r="K229" s="47">
        <v>20.62</v>
      </c>
      <c r="L229" s="47">
        <f t="shared" si="69"/>
        <v>2250.67</v>
      </c>
      <c r="M229" s="49">
        <f t="shared" si="70"/>
        <v>0.23519999999999999</v>
      </c>
      <c r="N229" s="47">
        <f t="shared" si="71"/>
        <v>20.62</v>
      </c>
      <c r="O229" s="47">
        <f t="shared" si="72"/>
        <v>2250.67</v>
      </c>
    </row>
    <row r="230" spans="1:15" s="4" customFormat="1">
      <c r="A230" s="43" t="s">
        <v>531</v>
      </c>
      <c r="B230" s="44" t="s">
        <v>556</v>
      </c>
      <c r="C230" s="43" t="s">
        <v>304</v>
      </c>
      <c r="D230" s="45">
        <f t="shared" si="66"/>
        <v>45689</v>
      </c>
      <c r="E230" s="46" t="s">
        <v>305</v>
      </c>
      <c r="F230" s="47">
        <v>11</v>
      </c>
      <c r="G230" s="48" t="s">
        <v>562</v>
      </c>
      <c r="H230" s="47">
        <v>103.76</v>
      </c>
      <c r="I230" s="47">
        <f t="shared" si="67"/>
        <v>1141.3599999999999</v>
      </c>
      <c r="J230" s="49">
        <f t="shared" si="68"/>
        <v>0.23519999999999999</v>
      </c>
      <c r="K230" s="47">
        <v>49.99</v>
      </c>
      <c r="L230" s="47">
        <f t="shared" si="69"/>
        <v>549.89</v>
      </c>
      <c r="M230" s="49">
        <f t="shared" si="70"/>
        <v>0.23519999999999999</v>
      </c>
      <c r="N230" s="47">
        <f t="shared" si="71"/>
        <v>153.75</v>
      </c>
      <c r="O230" s="47">
        <f t="shared" si="72"/>
        <v>1691.25</v>
      </c>
    </row>
    <row r="231" spans="1:15" s="4" customFormat="1">
      <c r="A231" s="43" t="s">
        <v>532</v>
      </c>
      <c r="B231" s="44" t="s">
        <v>15</v>
      </c>
      <c r="C231" s="43" t="s">
        <v>563</v>
      </c>
      <c r="D231" s="45">
        <f t="shared" si="66"/>
        <v>45689</v>
      </c>
      <c r="E231" s="46" t="s">
        <v>306</v>
      </c>
      <c r="F231" s="47">
        <v>1</v>
      </c>
      <c r="G231" s="48" t="s">
        <v>557</v>
      </c>
      <c r="H231" s="47">
        <v>9.26</v>
      </c>
      <c r="I231" s="47">
        <f t="shared" si="67"/>
        <v>9.26</v>
      </c>
      <c r="J231" s="49">
        <f t="shared" si="68"/>
        <v>0.23519999999999999</v>
      </c>
      <c r="K231" s="47">
        <v>4.99</v>
      </c>
      <c r="L231" s="47">
        <f t="shared" si="69"/>
        <v>4.99</v>
      </c>
      <c r="M231" s="49">
        <f t="shared" si="70"/>
        <v>0.23519999999999999</v>
      </c>
      <c r="N231" s="47">
        <f t="shared" si="71"/>
        <v>14.25</v>
      </c>
      <c r="O231" s="47">
        <f t="shared" si="72"/>
        <v>14.25</v>
      </c>
    </row>
    <row r="232" spans="1:15" s="4" customFormat="1">
      <c r="A232" s="43" t="s">
        <v>533</v>
      </c>
      <c r="B232" s="44" t="s">
        <v>556</v>
      </c>
      <c r="C232" s="43" t="s">
        <v>307</v>
      </c>
      <c r="D232" s="45">
        <f t="shared" si="66"/>
        <v>45689</v>
      </c>
      <c r="E232" s="46" t="s">
        <v>308</v>
      </c>
      <c r="F232" s="47">
        <v>109.15</v>
      </c>
      <c r="G232" s="48" t="s">
        <v>557</v>
      </c>
      <c r="H232" s="47">
        <v>8.42</v>
      </c>
      <c r="I232" s="47">
        <f t="shared" si="67"/>
        <v>919.04</v>
      </c>
      <c r="J232" s="49">
        <f t="shared" si="68"/>
        <v>0.23519999999999999</v>
      </c>
      <c r="K232" s="47">
        <v>13.12</v>
      </c>
      <c r="L232" s="47">
        <f t="shared" si="69"/>
        <v>1432.05</v>
      </c>
      <c r="M232" s="49">
        <f t="shared" si="70"/>
        <v>0.23519999999999999</v>
      </c>
      <c r="N232" s="47">
        <f t="shared" si="71"/>
        <v>21.54</v>
      </c>
      <c r="O232" s="47">
        <f t="shared" si="72"/>
        <v>2351.09</v>
      </c>
    </row>
    <row r="233" spans="1:15" s="4" customFormat="1">
      <c r="A233" s="43" t="s">
        <v>534</v>
      </c>
      <c r="B233" s="44" t="s">
        <v>556</v>
      </c>
      <c r="C233" s="43" t="s">
        <v>309</v>
      </c>
      <c r="D233" s="45">
        <f t="shared" si="66"/>
        <v>45689</v>
      </c>
      <c r="E233" s="46" t="s">
        <v>310</v>
      </c>
      <c r="F233" s="47">
        <v>17.75</v>
      </c>
      <c r="G233" s="48" t="s">
        <v>559</v>
      </c>
      <c r="H233" s="47">
        <v>63.63</v>
      </c>
      <c r="I233" s="47">
        <f t="shared" si="67"/>
        <v>1129.43</v>
      </c>
      <c r="J233" s="49">
        <f t="shared" si="68"/>
        <v>0.23519999999999999</v>
      </c>
      <c r="K233" s="47">
        <v>31.23</v>
      </c>
      <c r="L233" s="47">
        <f t="shared" si="69"/>
        <v>554.33000000000004</v>
      </c>
      <c r="M233" s="49">
        <f t="shared" si="70"/>
        <v>0.23519999999999999</v>
      </c>
      <c r="N233" s="47">
        <f t="shared" si="71"/>
        <v>94.86</v>
      </c>
      <c r="O233" s="47">
        <f t="shared" si="72"/>
        <v>1683.7600000000002</v>
      </c>
    </row>
    <row r="234" spans="1:15" s="4" customFormat="1">
      <c r="A234" s="43" t="s">
        <v>535</v>
      </c>
      <c r="B234" s="44" t="s">
        <v>15</v>
      </c>
      <c r="C234" s="43" t="s">
        <v>564</v>
      </c>
      <c r="D234" s="45">
        <f t="shared" si="66"/>
        <v>45689</v>
      </c>
      <c r="E234" s="46" t="s">
        <v>311</v>
      </c>
      <c r="F234" s="47">
        <v>109.15</v>
      </c>
      <c r="G234" s="48" t="s">
        <v>557</v>
      </c>
      <c r="H234" s="47">
        <v>72.77</v>
      </c>
      <c r="I234" s="47">
        <f t="shared" si="67"/>
        <v>7942.85</v>
      </c>
      <c r="J234" s="49">
        <f t="shared" si="68"/>
        <v>0.23519999999999999</v>
      </c>
      <c r="K234" s="47">
        <v>33.729999999999997</v>
      </c>
      <c r="L234" s="47">
        <f t="shared" si="69"/>
        <v>3681.63</v>
      </c>
      <c r="M234" s="49">
        <f t="shared" si="70"/>
        <v>0.23519999999999999</v>
      </c>
      <c r="N234" s="47">
        <f t="shared" si="71"/>
        <v>106.5</v>
      </c>
      <c r="O234" s="47">
        <f t="shared" si="72"/>
        <v>11624.48</v>
      </c>
    </row>
    <row r="235" spans="1:15" s="4" customFormat="1">
      <c r="A235" s="43" t="s">
        <v>536</v>
      </c>
      <c r="B235" s="44" t="s">
        <v>556</v>
      </c>
      <c r="C235" s="43" t="s">
        <v>312</v>
      </c>
      <c r="D235" s="45">
        <f t="shared" si="66"/>
        <v>45689</v>
      </c>
      <c r="E235" s="46" t="s">
        <v>313</v>
      </c>
      <c r="F235" s="47">
        <v>2</v>
      </c>
      <c r="G235" s="48" t="s">
        <v>557</v>
      </c>
      <c r="H235" s="47">
        <v>87.06</v>
      </c>
      <c r="I235" s="47">
        <f t="shared" si="67"/>
        <v>174.12</v>
      </c>
      <c r="J235" s="49">
        <f t="shared" si="68"/>
        <v>0.23519999999999999</v>
      </c>
      <c r="K235" s="47">
        <v>86.2</v>
      </c>
      <c r="L235" s="47">
        <f t="shared" si="69"/>
        <v>172.4</v>
      </c>
      <c r="M235" s="49">
        <f t="shared" si="70"/>
        <v>0.23519999999999999</v>
      </c>
      <c r="N235" s="47">
        <f t="shared" si="71"/>
        <v>173.26</v>
      </c>
      <c r="O235" s="47">
        <f t="shared" si="72"/>
        <v>346.52</v>
      </c>
    </row>
    <row r="236" spans="1:15" s="4" customFormat="1">
      <c r="A236" s="43" t="s">
        <v>537</v>
      </c>
      <c r="B236" s="44" t="s">
        <v>556</v>
      </c>
      <c r="C236" s="43" t="s">
        <v>314</v>
      </c>
      <c r="D236" s="45">
        <f t="shared" si="66"/>
        <v>45689</v>
      </c>
      <c r="E236" s="46" t="s">
        <v>315</v>
      </c>
      <c r="F236" s="47">
        <v>1</v>
      </c>
      <c r="G236" s="48" t="s">
        <v>557</v>
      </c>
      <c r="H236" s="47">
        <v>69.709999999999994</v>
      </c>
      <c r="I236" s="47">
        <f t="shared" si="67"/>
        <v>69.709999999999994</v>
      </c>
      <c r="J236" s="49">
        <f t="shared" si="68"/>
        <v>0.23519999999999999</v>
      </c>
      <c r="K236" s="47">
        <v>108.69</v>
      </c>
      <c r="L236" s="47">
        <f t="shared" si="69"/>
        <v>108.69</v>
      </c>
      <c r="M236" s="49">
        <f t="shared" si="70"/>
        <v>0.23519999999999999</v>
      </c>
      <c r="N236" s="47">
        <f t="shared" si="71"/>
        <v>178.39999999999998</v>
      </c>
      <c r="O236" s="47">
        <f t="shared" si="72"/>
        <v>178.39999999999998</v>
      </c>
    </row>
    <row r="237" spans="1:15" s="4" customFormat="1">
      <c r="A237" s="43" t="s">
        <v>538</v>
      </c>
      <c r="B237" s="44" t="s">
        <v>556</v>
      </c>
      <c r="C237" s="43" t="s">
        <v>316</v>
      </c>
      <c r="D237" s="45">
        <f t="shared" si="66"/>
        <v>45689</v>
      </c>
      <c r="E237" s="46" t="s">
        <v>317</v>
      </c>
      <c r="F237" s="47">
        <v>98.5</v>
      </c>
      <c r="G237" s="48" t="s">
        <v>557</v>
      </c>
      <c r="H237" s="47">
        <v>0.09</v>
      </c>
      <c r="I237" s="47">
        <f t="shared" si="67"/>
        <v>8.8699999999999992</v>
      </c>
      <c r="J237" s="49">
        <f t="shared" si="68"/>
        <v>0.23519999999999999</v>
      </c>
      <c r="K237" s="47">
        <v>2.5099999999999998</v>
      </c>
      <c r="L237" s="47">
        <f t="shared" si="69"/>
        <v>247.24</v>
      </c>
      <c r="M237" s="49">
        <f t="shared" si="70"/>
        <v>0.23519999999999999</v>
      </c>
      <c r="N237" s="47">
        <f t="shared" si="71"/>
        <v>2.5999999999999996</v>
      </c>
      <c r="O237" s="47">
        <f t="shared" si="72"/>
        <v>256.11</v>
      </c>
    </row>
    <row r="238" spans="1:15" s="4" customFormat="1">
      <c r="A238" s="43" t="s">
        <v>539</v>
      </c>
      <c r="B238" s="44" t="s">
        <v>556</v>
      </c>
      <c r="C238" s="43" t="s">
        <v>116</v>
      </c>
      <c r="D238" s="45">
        <f t="shared" si="66"/>
        <v>45689</v>
      </c>
      <c r="E238" s="46" t="s">
        <v>318</v>
      </c>
      <c r="F238" s="47">
        <v>9.9</v>
      </c>
      <c r="G238" s="48" t="s">
        <v>557</v>
      </c>
      <c r="H238" s="47">
        <v>4.7300000000000004</v>
      </c>
      <c r="I238" s="47">
        <f t="shared" si="67"/>
        <v>46.83</v>
      </c>
      <c r="J238" s="49">
        <f t="shared" si="68"/>
        <v>0.23519999999999999</v>
      </c>
      <c r="K238" s="47">
        <v>16.87</v>
      </c>
      <c r="L238" s="47">
        <f t="shared" si="69"/>
        <v>167.01</v>
      </c>
      <c r="M238" s="49">
        <f t="shared" si="70"/>
        <v>0.23519999999999999</v>
      </c>
      <c r="N238" s="47">
        <f t="shared" si="71"/>
        <v>21.6</v>
      </c>
      <c r="O238" s="47">
        <f t="shared" si="72"/>
        <v>213.83999999999997</v>
      </c>
    </row>
    <row r="239" spans="1:15" s="4" customFormat="1">
      <c r="A239" s="43"/>
      <c r="B239" s="44"/>
      <c r="C239" s="43"/>
      <c r="D239" s="45"/>
      <c r="E239" s="46"/>
      <c r="F239" s="47"/>
      <c r="G239" s="47"/>
      <c r="H239" s="47"/>
      <c r="I239" s="47"/>
      <c r="J239" s="47"/>
      <c r="K239" s="47"/>
      <c r="L239" s="47"/>
      <c r="M239" s="47"/>
      <c r="N239" s="47"/>
      <c r="O239" s="47"/>
    </row>
    <row r="240" spans="1:15" s="4" customFormat="1">
      <c r="A240" s="50"/>
      <c r="B240" s="39"/>
      <c r="C240" s="51"/>
      <c r="D240" s="51"/>
      <c r="E240" s="52" t="s">
        <v>18</v>
      </c>
      <c r="F240" s="51"/>
      <c r="G240" s="51"/>
      <c r="H240" s="51"/>
      <c r="I240" s="51">
        <f>SUM(I225:I239)</f>
        <v>31342.080000000002</v>
      </c>
      <c r="J240" s="51"/>
      <c r="K240" s="51"/>
      <c r="L240" s="51">
        <f>SUM(L225:L239)</f>
        <v>11238.52</v>
      </c>
      <c r="M240" s="51"/>
      <c r="N240" s="51"/>
      <c r="O240" s="51">
        <f>SUM(O225:O239)</f>
        <v>42580.599999999991</v>
      </c>
    </row>
    <row r="241" spans="1:15" s="4" customFormat="1">
      <c r="A241" s="43"/>
      <c r="B241" s="44"/>
      <c r="C241" s="43"/>
      <c r="D241" s="45"/>
      <c r="E241" s="46"/>
      <c r="F241" s="47"/>
      <c r="G241" s="47"/>
      <c r="H241" s="47"/>
      <c r="I241" s="47"/>
      <c r="J241" s="47"/>
      <c r="K241" s="47"/>
      <c r="L241" s="47"/>
      <c r="M241" s="47"/>
      <c r="N241" s="47"/>
      <c r="O241" s="47"/>
    </row>
    <row r="242" spans="1:15" s="4" customFormat="1">
      <c r="A242" s="37" t="s">
        <v>319</v>
      </c>
      <c r="B242" s="38"/>
      <c r="C242" s="50"/>
      <c r="D242" s="38"/>
      <c r="E242" s="40" t="s">
        <v>320</v>
      </c>
      <c r="F242" s="41"/>
      <c r="G242" s="57"/>
      <c r="H242" s="41"/>
      <c r="I242" s="42"/>
      <c r="J242" s="42"/>
      <c r="K242" s="38"/>
      <c r="L242" s="38"/>
      <c r="M242" s="42"/>
      <c r="N242" s="39"/>
      <c r="O242" s="38"/>
    </row>
    <row r="243" spans="1:15" s="4" customFormat="1">
      <c r="A243" s="43"/>
      <c r="B243" s="44"/>
      <c r="C243" s="43"/>
      <c r="D243" s="45"/>
      <c r="E243" s="46"/>
      <c r="F243" s="47"/>
      <c r="G243" s="48"/>
      <c r="H243" s="47"/>
      <c r="I243" s="47"/>
      <c r="J243" s="47"/>
      <c r="K243" s="47"/>
      <c r="L243" s="47"/>
      <c r="M243" s="47"/>
      <c r="N243" s="47"/>
      <c r="O243" s="47"/>
    </row>
    <row r="244" spans="1:15" s="4" customFormat="1">
      <c r="A244" s="43" t="s">
        <v>540</v>
      </c>
      <c r="B244" s="44" t="s">
        <v>556</v>
      </c>
      <c r="C244" s="43" t="s">
        <v>321</v>
      </c>
      <c r="D244" s="45">
        <f t="shared" ref="D244:D258" si="73">($B$14)</f>
        <v>45689</v>
      </c>
      <c r="E244" s="46" t="s">
        <v>322</v>
      </c>
      <c r="F244" s="47">
        <v>781.9</v>
      </c>
      <c r="G244" s="48" t="s">
        <v>557</v>
      </c>
      <c r="H244" s="47">
        <v>1.49</v>
      </c>
      <c r="I244" s="47">
        <f t="shared" ref="I244:I258" si="74">ROUND($F244*H244,2)</f>
        <v>1165.03</v>
      </c>
      <c r="J244" s="49">
        <f t="shared" ref="J244:J258" si="75">$J$13</f>
        <v>0.23519999999999999</v>
      </c>
      <c r="K244" s="47">
        <v>3.76</v>
      </c>
      <c r="L244" s="47">
        <f t="shared" ref="L244:L258" si="76">ROUND($F244*K244,2)</f>
        <v>2939.94</v>
      </c>
      <c r="M244" s="49">
        <f t="shared" ref="M244:M258" si="77">$J$13</f>
        <v>0.23519999999999999</v>
      </c>
      <c r="N244" s="47">
        <f t="shared" ref="N244:N258" si="78">H244+K244</f>
        <v>5.25</v>
      </c>
      <c r="O244" s="47">
        <f t="shared" ref="O244:O258" si="79">I244+L244</f>
        <v>4104.97</v>
      </c>
    </row>
    <row r="245" spans="1:15" s="4" customFormat="1">
      <c r="A245" s="43" t="s">
        <v>541</v>
      </c>
      <c r="B245" s="44" t="s">
        <v>556</v>
      </c>
      <c r="C245" s="43" t="s">
        <v>323</v>
      </c>
      <c r="D245" s="45">
        <f t="shared" si="73"/>
        <v>45689</v>
      </c>
      <c r="E245" s="46" t="s">
        <v>324</v>
      </c>
      <c r="F245" s="47">
        <v>91.9</v>
      </c>
      <c r="G245" s="48" t="s">
        <v>557</v>
      </c>
      <c r="H245" s="47">
        <v>1.42</v>
      </c>
      <c r="I245" s="47">
        <f t="shared" si="74"/>
        <v>130.5</v>
      </c>
      <c r="J245" s="49">
        <f t="shared" si="75"/>
        <v>0.23519999999999999</v>
      </c>
      <c r="K245" s="47">
        <v>7.5</v>
      </c>
      <c r="L245" s="47">
        <f t="shared" si="76"/>
        <v>689.25</v>
      </c>
      <c r="M245" s="49">
        <f t="shared" si="77"/>
        <v>0.23519999999999999</v>
      </c>
      <c r="N245" s="47">
        <f t="shared" si="78"/>
        <v>8.92</v>
      </c>
      <c r="O245" s="47">
        <f t="shared" si="79"/>
        <v>819.75</v>
      </c>
    </row>
    <row r="246" spans="1:15" s="4" customFormat="1">
      <c r="A246" s="43" t="s">
        <v>542</v>
      </c>
      <c r="B246" s="44" t="s">
        <v>15</v>
      </c>
      <c r="C246" s="43" t="s">
        <v>325</v>
      </c>
      <c r="D246" s="45">
        <f t="shared" si="73"/>
        <v>45689</v>
      </c>
      <c r="E246" s="46" t="s">
        <v>326</v>
      </c>
      <c r="F246" s="47">
        <v>182.15</v>
      </c>
      <c r="G246" s="48" t="s">
        <v>557</v>
      </c>
      <c r="H246" s="47">
        <v>1.98</v>
      </c>
      <c r="I246" s="47">
        <f t="shared" si="74"/>
        <v>360.66</v>
      </c>
      <c r="J246" s="49">
        <f t="shared" si="75"/>
        <v>0.23519999999999999</v>
      </c>
      <c r="K246" s="47">
        <v>5.5</v>
      </c>
      <c r="L246" s="47">
        <f t="shared" si="76"/>
        <v>1001.83</v>
      </c>
      <c r="M246" s="49">
        <f t="shared" si="77"/>
        <v>0.23519999999999999</v>
      </c>
      <c r="N246" s="47">
        <f t="shared" si="78"/>
        <v>7.48</v>
      </c>
      <c r="O246" s="47">
        <f t="shared" si="79"/>
        <v>1362.49</v>
      </c>
    </row>
    <row r="247" spans="1:15" s="4" customFormat="1">
      <c r="A247" s="43" t="s">
        <v>543</v>
      </c>
      <c r="B247" s="44" t="s">
        <v>556</v>
      </c>
      <c r="C247" s="43" t="s">
        <v>327</v>
      </c>
      <c r="D247" s="45">
        <f t="shared" si="73"/>
        <v>45689</v>
      </c>
      <c r="E247" s="46" t="s">
        <v>328</v>
      </c>
      <c r="F247" s="47">
        <v>781.9</v>
      </c>
      <c r="G247" s="48" t="s">
        <v>557</v>
      </c>
      <c r="H247" s="47">
        <v>1.1399999999999999</v>
      </c>
      <c r="I247" s="47">
        <f t="shared" si="74"/>
        <v>891.37</v>
      </c>
      <c r="J247" s="49">
        <f t="shared" si="75"/>
        <v>0.23519999999999999</v>
      </c>
      <c r="K247" s="47">
        <v>5.5</v>
      </c>
      <c r="L247" s="47">
        <f t="shared" si="76"/>
        <v>4300.45</v>
      </c>
      <c r="M247" s="49">
        <f t="shared" si="77"/>
        <v>0.23519999999999999</v>
      </c>
      <c r="N247" s="47">
        <f t="shared" si="78"/>
        <v>6.64</v>
      </c>
      <c r="O247" s="47">
        <f t="shared" si="79"/>
        <v>5191.82</v>
      </c>
    </row>
    <row r="248" spans="1:15" s="4" customFormat="1">
      <c r="A248" s="43" t="s">
        <v>544</v>
      </c>
      <c r="B248" s="44" t="s">
        <v>556</v>
      </c>
      <c r="C248" s="43" t="s">
        <v>329</v>
      </c>
      <c r="D248" s="45">
        <f t="shared" si="73"/>
        <v>45689</v>
      </c>
      <c r="E248" s="46" t="s">
        <v>330</v>
      </c>
      <c r="F248" s="47">
        <v>146.4</v>
      </c>
      <c r="G248" s="48" t="s">
        <v>557</v>
      </c>
      <c r="H248" s="47">
        <v>7.63</v>
      </c>
      <c r="I248" s="47">
        <f t="shared" si="74"/>
        <v>1117.03</v>
      </c>
      <c r="J248" s="49">
        <f t="shared" si="75"/>
        <v>0.23519999999999999</v>
      </c>
      <c r="K248" s="47">
        <v>10.99</v>
      </c>
      <c r="L248" s="47">
        <f t="shared" si="76"/>
        <v>1608.94</v>
      </c>
      <c r="M248" s="49">
        <f t="shared" si="77"/>
        <v>0.23519999999999999</v>
      </c>
      <c r="N248" s="47">
        <f t="shared" si="78"/>
        <v>18.62</v>
      </c>
      <c r="O248" s="47">
        <f t="shared" si="79"/>
        <v>2725.9700000000003</v>
      </c>
    </row>
    <row r="249" spans="1:15" s="4" customFormat="1">
      <c r="A249" s="43" t="s">
        <v>545</v>
      </c>
      <c r="B249" s="44" t="s">
        <v>15</v>
      </c>
      <c r="C249" s="43" t="s">
        <v>331</v>
      </c>
      <c r="D249" s="45">
        <f t="shared" si="73"/>
        <v>45689</v>
      </c>
      <c r="E249" s="46" t="s">
        <v>332</v>
      </c>
      <c r="F249" s="47">
        <v>147.4</v>
      </c>
      <c r="G249" s="48" t="s">
        <v>557</v>
      </c>
      <c r="H249" s="47">
        <v>10.01</v>
      </c>
      <c r="I249" s="47">
        <f t="shared" si="74"/>
        <v>1475.47</v>
      </c>
      <c r="J249" s="49">
        <f t="shared" si="75"/>
        <v>0.23519999999999999</v>
      </c>
      <c r="K249" s="47">
        <v>13.97</v>
      </c>
      <c r="L249" s="47">
        <f t="shared" si="76"/>
        <v>2059.1799999999998</v>
      </c>
      <c r="M249" s="49">
        <f t="shared" si="77"/>
        <v>0.23519999999999999</v>
      </c>
      <c r="N249" s="47">
        <f t="shared" si="78"/>
        <v>23.98</v>
      </c>
      <c r="O249" s="47">
        <f t="shared" si="79"/>
        <v>3534.6499999999996</v>
      </c>
    </row>
    <row r="250" spans="1:15" s="4" customFormat="1">
      <c r="A250" s="43" t="s">
        <v>546</v>
      </c>
      <c r="B250" s="44" t="s">
        <v>15</v>
      </c>
      <c r="C250" s="43" t="s">
        <v>333</v>
      </c>
      <c r="D250" s="45">
        <f t="shared" si="73"/>
        <v>45689</v>
      </c>
      <c r="E250" s="46" t="s">
        <v>334</v>
      </c>
      <c r="F250" s="47">
        <v>139.6</v>
      </c>
      <c r="G250" s="48" t="s">
        <v>557</v>
      </c>
      <c r="H250" s="47">
        <v>9.08</v>
      </c>
      <c r="I250" s="47">
        <f t="shared" si="74"/>
        <v>1267.57</v>
      </c>
      <c r="J250" s="49">
        <f t="shared" si="75"/>
        <v>0.23519999999999999</v>
      </c>
      <c r="K250" s="47">
        <v>16.75</v>
      </c>
      <c r="L250" s="47">
        <f t="shared" si="76"/>
        <v>2338.3000000000002</v>
      </c>
      <c r="M250" s="49">
        <f t="shared" si="77"/>
        <v>0.23519999999999999</v>
      </c>
      <c r="N250" s="47">
        <f t="shared" si="78"/>
        <v>25.83</v>
      </c>
      <c r="O250" s="47">
        <f t="shared" si="79"/>
        <v>3605.87</v>
      </c>
    </row>
    <row r="251" spans="1:15" s="4" customFormat="1">
      <c r="A251" s="43" t="s">
        <v>547</v>
      </c>
      <c r="B251" s="44" t="s">
        <v>15</v>
      </c>
      <c r="C251" s="43" t="s">
        <v>335</v>
      </c>
      <c r="D251" s="45">
        <f t="shared" si="73"/>
        <v>45689</v>
      </c>
      <c r="E251" s="46" t="s">
        <v>336</v>
      </c>
      <c r="F251" s="47">
        <v>964.1</v>
      </c>
      <c r="G251" s="48" t="s">
        <v>557</v>
      </c>
      <c r="H251" s="47">
        <v>9.84</v>
      </c>
      <c r="I251" s="47">
        <f t="shared" si="74"/>
        <v>9486.74</v>
      </c>
      <c r="J251" s="49">
        <f t="shared" si="75"/>
        <v>0.23519999999999999</v>
      </c>
      <c r="K251" s="47">
        <v>10.99</v>
      </c>
      <c r="L251" s="47">
        <f t="shared" si="76"/>
        <v>10595.46</v>
      </c>
      <c r="M251" s="49">
        <f t="shared" si="77"/>
        <v>0.23519999999999999</v>
      </c>
      <c r="N251" s="47">
        <f t="shared" si="78"/>
        <v>20.83</v>
      </c>
      <c r="O251" s="47">
        <f t="shared" si="79"/>
        <v>20082.199999999997</v>
      </c>
    </row>
    <row r="252" spans="1:15" s="4" customFormat="1">
      <c r="A252" s="43" t="s">
        <v>548</v>
      </c>
      <c r="B252" s="44" t="s">
        <v>556</v>
      </c>
      <c r="C252" s="43" t="s">
        <v>337</v>
      </c>
      <c r="D252" s="45">
        <f t="shared" si="73"/>
        <v>45689</v>
      </c>
      <c r="E252" s="46" t="s">
        <v>338</v>
      </c>
      <c r="F252" s="47">
        <v>259.2</v>
      </c>
      <c r="G252" s="48" t="s">
        <v>557</v>
      </c>
      <c r="H252" s="47">
        <v>51.69</v>
      </c>
      <c r="I252" s="47">
        <f t="shared" si="74"/>
        <v>13398.05</v>
      </c>
      <c r="J252" s="49">
        <f t="shared" si="75"/>
        <v>0.23519999999999999</v>
      </c>
      <c r="K252" s="47">
        <v>19.47</v>
      </c>
      <c r="L252" s="47">
        <f t="shared" si="76"/>
        <v>5046.62</v>
      </c>
      <c r="M252" s="49">
        <f t="shared" si="77"/>
        <v>0.23519999999999999</v>
      </c>
      <c r="N252" s="47">
        <f t="shared" si="78"/>
        <v>71.16</v>
      </c>
      <c r="O252" s="47">
        <f t="shared" si="79"/>
        <v>18444.669999999998</v>
      </c>
    </row>
    <row r="253" spans="1:15" s="4" customFormat="1">
      <c r="A253" s="43" t="s">
        <v>549</v>
      </c>
      <c r="B253" s="44" t="s">
        <v>15</v>
      </c>
      <c r="C253" s="43" t="s">
        <v>339</v>
      </c>
      <c r="D253" s="45">
        <f t="shared" si="73"/>
        <v>45689</v>
      </c>
      <c r="E253" s="46" t="s">
        <v>340</v>
      </c>
      <c r="F253" s="47">
        <v>2.35</v>
      </c>
      <c r="G253" s="48" t="s">
        <v>557</v>
      </c>
      <c r="H253" s="47">
        <v>51.96</v>
      </c>
      <c r="I253" s="47">
        <f t="shared" si="74"/>
        <v>122.11</v>
      </c>
      <c r="J253" s="49">
        <f t="shared" si="75"/>
        <v>0.23519999999999999</v>
      </c>
      <c r="K253" s="47">
        <v>24.96</v>
      </c>
      <c r="L253" s="47">
        <f t="shared" si="76"/>
        <v>58.66</v>
      </c>
      <c r="M253" s="49">
        <f t="shared" si="77"/>
        <v>0.23519999999999999</v>
      </c>
      <c r="N253" s="47">
        <f t="shared" si="78"/>
        <v>76.92</v>
      </c>
      <c r="O253" s="47">
        <f t="shared" si="79"/>
        <v>180.76999999999998</v>
      </c>
    </row>
    <row r="254" spans="1:15" s="4" customFormat="1">
      <c r="A254" s="43" t="s">
        <v>550</v>
      </c>
      <c r="B254" s="44" t="s">
        <v>15</v>
      </c>
      <c r="C254" s="43" t="s">
        <v>341</v>
      </c>
      <c r="D254" s="45">
        <f t="shared" si="73"/>
        <v>45689</v>
      </c>
      <c r="E254" s="46" t="s">
        <v>342</v>
      </c>
      <c r="F254" s="47">
        <v>146.4</v>
      </c>
      <c r="G254" s="48" t="s">
        <v>557</v>
      </c>
      <c r="H254" s="47">
        <v>12.49</v>
      </c>
      <c r="I254" s="47">
        <f t="shared" si="74"/>
        <v>1828.54</v>
      </c>
      <c r="J254" s="49">
        <f t="shared" si="75"/>
        <v>0.23519999999999999</v>
      </c>
      <c r="K254" s="47">
        <v>27.47</v>
      </c>
      <c r="L254" s="47">
        <f t="shared" si="76"/>
        <v>4021.61</v>
      </c>
      <c r="M254" s="49">
        <f t="shared" si="77"/>
        <v>0.23519999999999999</v>
      </c>
      <c r="N254" s="47">
        <f t="shared" si="78"/>
        <v>39.96</v>
      </c>
      <c r="O254" s="47">
        <f t="shared" si="79"/>
        <v>5850.15</v>
      </c>
    </row>
    <row r="255" spans="1:15" s="4" customFormat="1">
      <c r="A255" s="43" t="s">
        <v>551</v>
      </c>
      <c r="B255" s="44" t="s">
        <v>15</v>
      </c>
      <c r="C255" s="43" t="s">
        <v>343</v>
      </c>
      <c r="D255" s="45">
        <f t="shared" si="73"/>
        <v>45689</v>
      </c>
      <c r="E255" s="46" t="s">
        <v>344</v>
      </c>
      <c r="F255" s="47">
        <v>26.15</v>
      </c>
      <c r="G255" s="48" t="s">
        <v>559</v>
      </c>
      <c r="H255" s="47">
        <v>18.7</v>
      </c>
      <c r="I255" s="47">
        <f t="shared" si="74"/>
        <v>489.01</v>
      </c>
      <c r="J255" s="49">
        <f t="shared" si="75"/>
        <v>0.23519999999999999</v>
      </c>
      <c r="K255" s="47">
        <v>27.94</v>
      </c>
      <c r="L255" s="47">
        <f t="shared" si="76"/>
        <v>730.63</v>
      </c>
      <c r="M255" s="49">
        <f t="shared" si="77"/>
        <v>0.23519999999999999</v>
      </c>
      <c r="N255" s="47">
        <f t="shared" si="78"/>
        <v>46.64</v>
      </c>
      <c r="O255" s="47">
        <f t="shared" si="79"/>
        <v>1219.6399999999999</v>
      </c>
    </row>
    <row r="256" spans="1:15" s="4" customFormat="1">
      <c r="A256" s="43" t="s">
        <v>552</v>
      </c>
      <c r="B256" s="44" t="s">
        <v>556</v>
      </c>
      <c r="C256" s="43" t="s">
        <v>345</v>
      </c>
      <c r="D256" s="45">
        <f t="shared" si="73"/>
        <v>45689</v>
      </c>
      <c r="E256" s="46" t="s">
        <v>346</v>
      </c>
      <c r="F256" s="47">
        <v>90</v>
      </c>
      <c r="G256" s="48" t="s">
        <v>557</v>
      </c>
      <c r="H256" s="47">
        <v>8.41</v>
      </c>
      <c r="I256" s="47">
        <f t="shared" si="74"/>
        <v>756.9</v>
      </c>
      <c r="J256" s="49">
        <f t="shared" si="75"/>
        <v>0.23519999999999999</v>
      </c>
      <c r="K256" s="47">
        <v>20.71</v>
      </c>
      <c r="L256" s="47">
        <f t="shared" si="76"/>
        <v>1863.9</v>
      </c>
      <c r="M256" s="49">
        <f t="shared" si="77"/>
        <v>0.23519999999999999</v>
      </c>
      <c r="N256" s="47">
        <f t="shared" si="78"/>
        <v>29.12</v>
      </c>
      <c r="O256" s="47">
        <f t="shared" si="79"/>
        <v>2620.8000000000002</v>
      </c>
    </row>
    <row r="257" spans="1:15" s="4" customFormat="1">
      <c r="A257" s="43" t="s">
        <v>553</v>
      </c>
      <c r="B257" s="44" t="s">
        <v>556</v>
      </c>
      <c r="C257" s="43" t="s">
        <v>347</v>
      </c>
      <c r="D257" s="45">
        <f t="shared" si="73"/>
        <v>45689</v>
      </c>
      <c r="E257" s="46" t="s">
        <v>348</v>
      </c>
      <c r="F257" s="47">
        <v>166.5</v>
      </c>
      <c r="G257" s="48" t="s">
        <v>559</v>
      </c>
      <c r="H257" s="47">
        <v>4.25</v>
      </c>
      <c r="I257" s="47">
        <f t="shared" si="74"/>
        <v>707.63</v>
      </c>
      <c r="J257" s="49">
        <f t="shared" si="75"/>
        <v>0.23519999999999999</v>
      </c>
      <c r="K257" s="47">
        <v>10.99</v>
      </c>
      <c r="L257" s="47">
        <f t="shared" si="76"/>
        <v>1829.84</v>
      </c>
      <c r="M257" s="49">
        <f t="shared" si="77"/>
        <v>0.23519999999999999</v>
      </c>
      <c r="N257" s="47">
        <f t="shared" si="78"/>
        <v>15.24</v>
      </c>
      <c r="O257" s="47">
        <f t="shared" si="79"/>
        <v>2537.4699999999998</v>
      </c>
    </row>
    <row r="258" spans="1:15" s="4" customFormat="1">
      <c r="A258" s="43" t="s">
        <v>554</v>
      </c>
      <c r="B258" s="44" t="s">
        <v>15</v>
      </c>
      <c r="C258" s="43" t="s">
        <v>349</v>
      </c>
      <c r="D258" s="45">
        <f t="shared" si="73"/>
        <v>45689</v>
      </c>
      <c r="E258" s="46" t="s">
        <v>350</v>
      </c>
      <c r="F258" s="47">
        <v>28.4</v>
      </c>
      <c r="G258" s="48" t="s">
        <v>559</v>
      </c>
      <c r="H258" s="47">
        <v>4.87</v>
      </c>
      <c r="I258" s="47">
        <f t="shared" si="74"/>
        <v>138.31</v>
      </c>
      <c r="J258" s="49">
        <f t="shared" si="75"/>
        <v>0.23519999999999999</v>
      </c>
      <c r="K258" s="47">
        <v>7</v>
      </c>
      <c r="L258" s="47">
        <f t="shared" si="76"/>
        <v>198.8</v>
      </c>
      <c r="M258" s="49">
        <f t="shared" si="77"/>
        <v>0.23519999999999999</v>
      </c>
      <c r="N258" s="47">
        <f t="shared" si="78"/>
        <v>11.870000000000001</v>
      </c>
      <c r="O258" s="47">
        <f t="shared" si="79"/>
        <v>337.11</v>
      </c>
    </row>
    <row r="259" spans="1:15" s="4" customFormat="1">
      <c r="A259" s="43"/>
      <c r="B259" s="44"/>
      <c r="C259" s="43"/>
      <c r="D259" s="45"/>
      <c r="E259" s="46"/>
      <c r="F259" s="47"/>
      <c r="G259" s="47"/>
      <c r="H259" s="47"/>
      <c r="I259" s="47"/>
      <c r="J259" s="47"/>
      <c r="K259" s="47"/>
      <c r="L259" s="47"/>
      <c r="M259" s="47"/>
      <c r="N259" s="47"/>
      <c r="O259" s="47"/>
    </row>
    <row r="260" spans="1:15" s="4" customFormat="1">
      <c r="A260" s="50"/>
      <c r="B260" s="39"/>
      <c r="C260" s="51"/>
      <c r="D260" s="51"/>
      <c r="E260" s="52" t="s">
        <v>18</v>
      </c>
      <c r="F260" s="51"/>
      <c r="G260" s="51"/>
      <c r="H260" s="51"/>
      <c r="I260" s="51">
        <f>SUM(I244:I259)</f>
        <v>33334.92</v>
      </c>
      <c r="J260" s="51"/>
      <c r="K260" s="51"/>
      <c r="L260" s="51">
        <f>SUM(L244:L259)</f>
        <v>39283.409999999996</v>
      </c>
      <c r="M260" s="51"/>
      <c r="N260" s="51"/>
      <c r="O260" s="51">
        <f>SUM(O244:O259)</f>
        <v>72618.33</v>
      </c>
    </row>
    <row r="261" spans="1:15" s="4" customFormat="1">
      <c r="A261" s="43"/>
      <c r="B261" s="44"/>
      <c r="C261" s="43"/>
      <c r="D261" s="45"/>
      <c r="E261" s="46"/>
      <c r="F261" s="47"/>
      <c r="G261" s="47"/>
      <c r="H261" s="47"/>
      <c r="I261" s="47"/>
      <c r="J261" s="47"/>
      <c r="K261" s="47"/>
      <c r="L261" s="47"/>
      <c r="M261" s="47"/>
      <c r="N261" s="47"/>
      <c r="O261" s="47"/>
    </row>
    <row r="262" spans="1:15" s="4" customFormat="1">
      <c r="A262" s="37" t="s">
        <v>351</v>
      </c>
      <c r="B262" s="38"/>
      <c r="C262" s="50"/>
      <c r="D262" s="38"/>
      <c r="E262" s="40" t="s">
        <v>352</v>
      </c>
      <c r="F262" s="41"/>
      <c r="G262" s="57"/>
      <c r="H262" s="41"/>
      <c r="I262" s="42"/>
      <c r="J262" s="42"/>
      <c r="K262" s="38"/>
      <c r="L262" s="38"/>
      <c r="M262" s="42"/>
      <c r="N262" s="39"/>
      <c r="O262" s="38"/>
    </row>
    <row r="263" spans="1:15" s="4" customFormat="1">
      <c r="A263" s="43"/>
      <c r="B263" s="44"/>
      <c r="C263" s="43"/>
      <c r="D263" s="45"/>
      <c r="E263" s="46"/>
      <c r="F263" s="47"/>
      <c r="G263" s="48"/>
      <c r="H263" s="47"/>
      <c r="I263" s="47"/>
      <c r="J263" s="47"/>
      <c r="K263" s="47"/>
      <c r="L263" s="47"/>
      <c r="M263" s="47"/>
      <c r="N263" s="47"/>
      <c r="O263" s="47"/>
    </row>
    <row r="264" spans="1:15" s="4" customFormat="1">
      <c r="A264" s="43" t="s">
        <v>566</v>
      </c>
      <c r="B264" s="44" t="s">
        <v>556</v>
      </c>
      <c r="C264" s="43" t="s">
        <v>353</v>
      </c>
      <c r="D264" s="45">
        <f t="shared" ref="D264:D269" si="80">($B$14)</f>
        <v>45689</v>
      </c>
      <c r="E264" s="46" t="s">
        <v>354</v>
      </c>
      <c r="F264" s="47">
        <v>2.5499999999999998</v>
      </c>
      <c r="G264" s="48" t="s">
        <v>557</v>
      </c>
      <c r="H264" s="47">
        <v>0</v>
      </c>
      <c r="I264" s="47">
        <f t="shared" ref="I264:I269" si="81">ROUND($F264*H264,2)</f>
        <v>0</v>
      </c>
      <c r="J264" s="49">
        <f t="shared" ref="J264:J269" si="82">$J$13</f>
        <v>0.23519999999999999</v>
      </c>
      <c r="K264" s="47">
        <v>3.76</v>
      </c>
      <c r="L264" s="47">
        <f t="shared" ref="L264:L269" si="83">ROUND($F264*K264,2)</f>
        <v>9.59</v>
      </c>
      <c r="M264" s="49">
        <f t="shared" ref="M264:M269" si="84">$J$13</f>
        <v>0.23519999999999999</v>
      </c>
      <c r="N264" s="47">
        <f t="shared" ref="N264:O269" si="85">H264+K264</f>
        <v>3.76</v>
      </c>
      <c r="O264" s="47">
        <f t="shared" si="85"/>
        <v>9.59</v>
      </c>
    </row>
    <row r="265" spans="1:15" s="4" customFormat="1">
      <c r="A265" s="43" t="s">
        <v>567</v>
      </c>
      <c r="B265" s="44" t="s">
        <v>556</v>
      </c>
      <c r="C265" s="43" t="s">
        <v>355</v>
      </c>
      <c r="D265" s="45">
        <f t="shared" si="80"/>
        <v>45689</v>
      </c>
      <c r="E265" s="46" t="s">
        <v>356</v>
      </c>
      <c r="F265" s="47">
        <v>2.5499999999999998</v>
      </c>
      <c r="G265" s="48" t="s">
        <v>557</v>
      </c>
      <c r="H265" s="47">
        <v>279.35000000000002</v>
      </c>
      <c r="I265" s="47">
        <f t="shared" si="81"/>
        <v>712.34</v>
      </c>
      <c r="J265" s="49">
        <f t="shared" si="82"/>
        <v>0.23519999999999999</v>
      </c>
      <c r="K265" s="47">
        <v>0</v>
      </c>
      <c r="L265" s="47">
        <f t="shared" si="83"/>
        <v>0</v>
      </c>
      <c r="M265" s="49">
        <f t="shared" si="84"/>
        <v>0.23519999999999999</v>
      </c>
      <c r="N265" s="47">
        <f t="shared" si="85"/>
        <v>279.35000000000002</v>
      </c>
      <c r="O265" s="47">
        <f t="shared" si="85"/>
        <v>712.34</v>
      </c>
    </row>
    <row r="266" spans="1:15" s="4" customFormat="1">
      <c r="A266" s="43" t="s">
        <v>568</v>
      </c>
      <c r="B266" s="44" t="s">
        <v>556</v>
      </c>
      <c r="C266" s="43" t="s">
        <v>357</v>
      </c>
      <c r="D266" s="45">
        <f t="shared" si="80"/>
        <v>45689</v>
      </c>
      <c r="E266" s="46" t="s">
        <v>576</v>
      </c>
      <c r="F266" s="47">
        <v>16</v>
      </c>
      <c r="G266" s="48" t="s">
        <v>25</v>
      </c>
      <c r="H266" s="47">
        <v>12.35</v>
      </c>
      <c r="I266" s="47">
        <f t="shared" si="81"/>
        <v>197.6</v>
      </c>
      <c r="J266" s="49">
        <f t="shared" si="82"/>
        <v>0.23519999999999999</v>
      </c>
      <c r="K266" s="47">
        <v>12.5</v>
      </c>
      <c r="L266" s="47">
        <f t="shared" si="83"/>
        <v>200</v>
      </c>
      <c r="M266" s="49">
        <f t="shared" si="84"/>
        <v>0.23519999999999999</v>
      </c>
      <c r="N266" s="47">
        <f t="shared" si="85"/>
        <v>24.85</v>
      </c>
      <c r="O266" s="47">
        <f t="shared" si="85"/>
        <v>397.6</v>
      </c>
    </row>
    <row r="267" spans="1:15" s="4" customFormat="1">
      <c r="A267" s="43" t="s">
        <v>569</v>
      </c>
      <c r="B267" s="44" t="s">
        <v>556</v>
      </c>
      <c r="C267" s="43" t="s">
        <v>358</v>
      </c>
      <c r="D267" s="45">
        <f t="shared" si="80"/>
        <v>45689</v>
      </c>
      <c r="E267" s="46" t="s">
        <v>359</v>
      </c>
      <c r="F267" s="47">
        <v>1</v>
      </c>
      <c r="G267" s="48" t="s">
        <v>26</v>
      </c>
      <c r="H267" s="47">
        <v>6007.61</v>
      </c>
      <c r="I267" s="47">
        <f t="shared" si="81"/>
        <v>6007.61</v>
      </c>
      <c r="J267" s="49">
        <f t="shared" si="82"/>
        <v>0.23519999999999999</v>
      </c>
      <c r="K267" s="47">
        <v>0</v>
      </c>
      <c r="L267" s="47">
        <f t="shared" si="83"/>
        <v>0</v>
      </c>
      <c r="M267" s="49">
        <f t="shared" si="84"/>
        <v>0.23519999999999999</v>
      </c>
      <c r="N267" s="47">
        <f t="shared" si="85"/>
        <v>6007.61</v>
      </c>
      <c r="O267" s="47">
        <f t="shared" si="85"/>
        <v>6007.61</v>
      </c>
    </row>
    <row r="268" spans="1:15" s="4" customFormat="1">
      <c r="A268" s="43" t="s">
        <v>570</v>
      </c>
      <c r="B268" s="44" t="s">
        <v>556</v>
      </c>
      <c r="C268" s="43" t="s">
        <v>360</v>
      </c>
      <c r="D268" s="45">
        <f t="shared" si="80"/>
        <v>45689</v>
      </c>
      <c r="E268" s="46" t="s">
        <v>361</v>
      </c>
      <c r="F268" s="47">
        <v>3</v>
      </c>
      <c r="G268" s="48" t="s">
        <v>25</v>
      </c>
      <c r="H268" s="47">
        <v>252.39</v>
      </c>
      <c r="I268" s="47">
        <f t="shared" si="81"/>
        <v>757.17</v>
      </c>
      <c r="J268" s="49">
        <f t="shared" si="82"/>
        <v>0.23519999999999999</v>
      </c>
      <c r="K268" s="47">
        <v>0</v>
      </c>
      <c r="L268" s="47">
        <f t="shared" si="83"/>
        <v>0</v>
      </c>
      <c r="M268" s="49">
        <f t="shared" si="84"/>
        <v>0.23519999999999999</v>
      </c>
      <c r="N268" s="47">
        <f t="shared" si="85"/>
        <v>252.39</v>
      </c>
      <c r="O268" s="47">
        <f t="shared" si="85"/>
        <v>757.17</v>
      </c>
    </row>
    <row r="269" spans="1:15" s="4" customFormat="1">
      <c r="A269" s="43" t="s">
        <v>571</v>
      </c>
      <c r="B269" s="44" t="s">
        <v>556</v>
      </c>
      <c r="C269" s="43" t="s">
        <v>362</v>
      </c>
      <c r="D269" s="45">
        <f t="shared" si="80"/>
        <v>45689</v>
      </c>
      <c r="E269" s="46" t="s">
        <v>363</v>
      </c>
      <c r="F269" s="47">
        <v>1</v>
      </c>
      <c r="G269" s="48" t="s">
        <v>25</v>
      </c>
      <c r="H269" s="47">
        <v>5014.91</v>
      </c>
      <c r="I269" s="47">
        <f t="shared" si="81"/>
        <v>5014.91</v>
      </c>
      <c r="J269" s="49">
        <f t="shared" si="82"/>
        <v>0.23519999999999999</v>
      </c>
      <c r="K269" s="47">
        <v>0</v>
      </c>
      <c r="L269" s="47">
        <f t="shared" si="83"/>
        <v>0</v>
      </c>
      <c r="M269" s="49">
        <f t="shared" si="84"/>
        <v>0.23519999999999999</v>
      </c>
      <c r="N269" s="47">
        <f t="shared" si="85"/>
        <v>5014.91</v>
      </c>
      <c r="O269" s="47">
        <f t="shared" si="85"/>
        <v>5014.91</v>
      </c>
    </row>
    <row r="270" spans="1:15" s="4" customFormat="1">
      <c r="A270" s="43"/>
      <c r="B270" s="44"/>
      <c r="C270" s="43"/>
      <c r="D270" s="45"/>
      <c r="E270" s="46"/>
      <c r="F270" s="47"/>
      <c r="G270" s="47"/>
      <c r="H270" s="47"/>
      <c r="I270" s="47"/>
      <c r="J270" s="47"/>
      <c r="K270" s="47"/>
      <c r="L270" s="47"/>
      <c r="M270" s="47"/>
      <c r="N270" s="47"/>
      <c r="O270" s="47"/>
    </row>
    <row r="271" spans="1:15" s="4" customFormat="1">
      <c r="A271" s="50"/>
      <c r="B271" s="39"/>
      <c r="C271" s="51"/>
      <c r="D271" s="51"/>
      <c r="E271" s="52" t="s">
        <v>18</v>
      </c>
      <c r="F271" s="51"/>
      <c r="G271" s="51"/>
      <c r="H271" s="51"/>
      <c r="I271" s="51">
        <f>SUM(I264:I270)</f>
        <v>12689.63</v>
      </c>
      <c r="J271" s="51"/>
      <c r="K271" s="51"/>
      <c r="L271" s="51">
        <f>SUM(L264:L270)</f>
        <v>209.59</v>
      </c>
      <c r="M271" s="51"/>
      <c r="N271" s="51"/>
      <c r="O271" s="51">
        <f>SUM(O264:O270)</f>
        <v>12899.22</v>
      </c>
    </row>
    <row r="272" spans="1:15" s="4" customFormat="1">
      <c r="A272" s="43"/>
      <c r="B272" s="44"/>
      <c r="C272" s="43"/>
      <c r="D272" s="45"/>
      <c r="E272" s="46"/>
      <c r="F272" s="47"/>
      <c r="G272" s="47"/>
      <c r="H272" s="47"/>
      <c r="I272" s="47"/>
      <c r="J272" s="47"/>
      <c r="K272" s="47"/>
      <c r="L272" s="47"/>
      <c r="M272" s="47"/>
      <c r="N272" s="47"/>
      <c r="O272" s="47"/>
    </row>
    <row r="273" spans="1:15" s="4" customFormat="1">
      <c r="A273" s="37" t="s">
        <v>364</v>
      </c>
      <c r="B273" s="38"/>
      <c r="C273" s="50"/>
      <c r="D273" s="38"/>
      <c r="E273" s="40" t="s">
        <v>365</v>
      </c>
      <c r="F273" s="41"/>
      <c r="G273" s="57"/>
      <c r="H273" s="41"/>
      <c r="I273" s="42"/>
      <c r="J273" s="42"/>
      <c r="K273" s="38"/>
      <c r="L273" s="38"/>
      <c r="M273" s="42"/>
      <c r="N273" s="39"/>
      <c r="O273" s="38"/>
    </row>
    <row r="274" spans="1:15" s="4" customFormat="1">
      <c r="A274" s="43"/>
      <c r="B274" s="44"/>
      <c r="C274" s="43"/>
      <c r="D274" s="45"/>
      <c r="E274" s="46"/>
      <c r="F274" s="47"/>
      <c r="G274" s="48"/>
      <c r="H274" s="47"/>
      <c r="I274" s="47"/>
      <c r="J274" s="47"/>
      <c r="K274" s="47"/>
      <c r="L274" s="47"/>
      <c r="M274" s="47"/>
      <c r="N274" s="47"/>
      <c r="O274" s="47"/>
    </row>
    <row r="275" spans="1:15" s="4" customFormat="1">
      <c r="A275" s="43" t="s">
        <v>572</v>
      </c>
      <c r="B275" s="44" t="s">
        <v>556</v>
      </c>
      <c r="C275" s="43" t="s">
        <v>366</v>
      </c>
      <c r="D275" s="45">
        <f t="shared" ref="D275:D277" si="86">($B$14)</f>
        <v>45689</v>
      </c>
      <c r="E275" s="46" t="s">
        <v>367</v>
      </c>
      <c r="F275" s="47">
        <v>14</v>
      </c>
      <c r="G275" s="48" t="s">
        <v>25</v>
      </c>
      <c r="H275" s="47">
        <v>551.73</v>
      </c>
      <c r="I275" s="47">
        <f t="shared" ref="I275:I277" si="87">ROUND($F275*H275,2)</f>
        <v>7724.22</v>
      </c>
      <c r="J275" s="49">
        <f t="shared" ref="J275:J277" si="88">$J$13</f>
        <v>0.23519999999999999</v>
      </c>
      <c r="K275" s="47">
        <v>0</v>
      </c>
      <c r="L275" s="47">
        <f>ROUND($F275*K275,2)</f>
        <v>0</v>
      </c>
      <c r="M275" s="49">
        <f>$J$13</f>
        <v>0.23519999999999999</v>
      </c>
      <c r="N275" s="47">
        <f t="shared" ref="N275:O277" si="89">H275+K275</f>
        <v>551.73</v>
      </c>
      <c r="O275" s="47">
        <f t="shared" si="89"/>
        <v>7724.22</v>
      </c>
    </row>
    <row r="276" spans="1:15" s="4" customFormat="1">
      <c r="A276" s="43" t="s">
        <v>573</v>
      </c>
      <c r="B276" s="44" t="s">
        <v>556</v>
      </c>
      <c r="C276" s="43" t="s">
        <v>368</v>
      </c>
      <c r="D276" s="45">
        <f t="shared" si="86"/>
        <v>45689</v>
      </c>
      <c r="E276" s="46" t="s">
        <v>369</v>
      </c>
      <c r="F276" s="47">
        <v>164.56</v>
      </c>
      <c r="G276" s="48" t="s">
        <v>557</v>
      </c>
      <c r="H276" s="47">
        <v>1.17</v>
      </c>
      <c r="I276" s="47">
        <f t="shared" si="87"/>
        <v>192.54</v>
      </c>
      <c r="J276" s="49">
        <f t="shared" si="88"/>
        <v>0.23519999999999999</v>
      </c>
      <c r="K276" s="47">
        <v>3.48</v>
      </c>
      <c r="L276" s="47">
        <f>ROUND($F276*K276,2)</f>
        <v>572.66999999999996</v>
      </c>
      <c r="M276" s="49">
        <f>$J$13</f>
        <v>0.23519999999999999</v>
      </c>
      <c r="N276" s="47">
        <f t="shared" si="89"/>
        <v>4.6500000000000004</v>
      </c>
      <c r="O276" s="47">
        <f t="shared" si="89"/>
        <v>765.20999999999992</v>
      </c>
    </row>
    <row r="277" spans="1:15" s="4" customFormat="1">
      <c r="A277" s="43" t="s">
        <v>574</v>
      </c>
      <c r="B277" s="44" t="s">
        <v>556</v>
      </c>
      <c r="C277" s="43" t="s">
        <v>370</v>
      </c>
      <c r="D277" s="45">
        <f t="shared" si="86"/>
        <v>45689</v>
      </c>
      <c r="E277" s="46" t="s">
        <v>371</v>
      </c>
      <c r="F277" s="47">
        <v>1</v>
      </c>
      <c r="G277" s="48" t="s">
        <v>25</v>
      </c>
      <c r="H277" s="47">
        <v>1951.62</v>
      </c>
      <c r="I277" s="47">
        <f t="shared" si="87"/>
        <v>1951.62</v>
      </c>
      <c r="J277" s="49">
        <f t="shared" si="88"/>
        <v>0.23519999999999999</v>
      </c>
      <c r="K277" s="47">
        <v>1029.69</v>
      </c>
      <c r="L277" s="47">
        <f>ROUND($F277*K277,2)</f>
        <v>1029.69</v>
      </c>
      <c r="M277" s="49">
        <f>$J$13</f>
        <v>0.23519999999999999</v>
      </c>
      <c r="N277" s="47">
        <f t="shared" si="89"/>
        <v>2981.31</v>
      </c>
      <c r="O277" s="47">
        <f t="shared" si="89"/>
        <v>2981.31</v>
      </c>
    </row>
    <row r="278" spans="1:15" s="4" customFormat="1">
      <c r="A278" s="43"/>
      <c r="B278" s="44"/>
      <c r="C278" s="43"/>
      <c r="D278" s="45"/>
      <c r="E278" s="46"/>
      <c r="F278" s="47"/>
      <c r="G278" s="47"/>
      <c r="H278" s="47"/>
      <c r="I278" s="47"/>
      <c r="J278" s="47"/>
      <c r="K278" s="47"/>
      <c r="L278" s="47"/>
      <c r="M278" s="47"/>
      <c r="N278" s="47"/>
      <c r="O278" s="47"/>
    </row>
    <row r="279" spans="1:15" s="4" customFormat="1">
      <c r="A279" s="50"/>
      <c r="B279" s="39"/>
      <c r="C279" s="51"/>
      <c r="D279" s="51"/>
      <c r="E279" s="52" t="s">
        <v>18</v>
      </c>
      <c r="F279" s="51"/>
      <c r="G279" s="51"/>
      <c r="H279" s="51"/>
      <c r="I279" s="51">
        <f>SUM(I275:I278)</f>
        <v>9868.380000000001</v>
      </c>
      <c r="J279" s="51"/>
      <c r="K279" s="51"/>
      <c r="L279" s="51">
        <f>SUM(L275:L278)</f>
        <v>1602.3600000000001</v>
      </c>
      <c r="M279" s="51"/>
      <c r="N279" s="51"/>
      <c r="O279" s="51">
        <f>SUM(O275:O278)</f>
        <v>11470.74</v>
      </c>
    </row>
    <row r="280" spans="1:15" s="4" customFormat="1">
      <c r="A280" s="43"/>
      <c r="B280" s="44"/>
      <c r="C280" s="43"/>
      <c r="D280" s="45"/>
      <c r="E280" s="46"/>
      <c r="F280" s="47"/>
      <c r="G280" s="47"/>
      <c r="H280" s="47"/>
      <c r="I280" s="47"/>
      <c r="J280" s="47"/>
      <c r="K280" s="47"/>
      <c r="L280" s="47"/>
      <c r="M280" s="47"/>
      <c r="N280" s="47"/>
      <c r="O280" s="47"/>
    </row>
    <row r="281" spans="1:15" s="4" customFormat="1">
      <c r="A281" s="58"/>
      <c r="B281" s="59"/>
      <c r="C281" s="60"/>
      <c r="D281" s="58"/>
      <c r="E281" s="61" t="s">
        <v>565</v>
      </c>
      <c r="F281" s="60"/>
      <c r="G281" s="60"/>
      <c r="H281" s="60"/>
      <c r="I281" s="60">
        <f>I23+I30+I48+I54+I61+I74+I88+I104+I126+I154+I182+I207+I221+I240+I260+I271+I279</f>
        <v>246566.09999999998</v>
      </c>
      <c r="J281" s="60"/>
      <c r="K281" s="60"/>
      <c r="L281" s="60">
        <f>L23+L30+L48+L54+L61+L74+L88+L104+L126+L154+L182+L207+L221+L240+L260+L271+L279</f>
        <v>179442.65999999997</v>
      </c>
      <c r="M281" s="60"/>
      <c r="N281" s="60"/>
      <c r="O281" s="60">
        <f>O23+O30+O48+O54+O61+O74+O88+O104+O126+O154+O182+O207+O221+O240+O260+O271+O279</f>
        <v>426008.75999999995</v>
      </c>
    </row>
  </sheetData>
  <mergeCells count="17">
    <mergeCell ref="O16:O17"/>
    <mergeCell ref="Q2:S2"/>
    <mergeCell ref="Q3:S3"/>
    <mergeCell ref="A11:K11"/>
    <mergeCell ref="E16:E17"/>
    <mergeCell ref="A16:A17"/>
    <mergeCell ref="F16:F17"/>
    <mergeCell ref="G16:G17"/>
    <mergeCell ref="B16:B17"/>
    <mergeCell ref="A12:E12"/>
    <mergeCell ref="A13:E13"/>
    <mergeCell ref="H12:I12"/>
    <mergeCell ref="H13:I13"/>
    <mergeCell ref="H14:I14"/>
    <mergeCell ref="D16:D17"/>
    <mergeCell ref="C16:C17"/>
    <mergeCell ref="N16:N17"/>
  </mergeCells>
  <dataValidations disablePrompts="1" count="2">
    <dataValidation type="list" allowBlank="1" showInputMessage="1" showErrorMessage="1" sqref="B264:B269 B275:B277 B211:B219 B27:B28 B34:B46 B52 B58:B59 B65:B72 B21 B78:B86 B92:B102 B108:B124 B130:B152 B158:B180 B186:B205 B225:B238 B244:B258">
      <formula1>$Q$4:$Q$8</formula1>
    </dataValidation>
    <dataValidation type="list" allowBlank="1" showInputMessage="1" showErrorMessage="1" sqref="B279 B271 B240 B30 B23 B48 B54 B61 B74 B88 B104 B126 B154 B182 B207 B221 B260">
      <formula1>orçamento!#REF!</formula1>
    </dataValidation>
  </dataValidations>
  <printOptions horizontalCentered="1"/>
  <pageMargins left="0.15748031496062992" right="0.15748031496062992" top="0.39370078740157483" bottom="0.35433070866141736" header="0.51181102362204722" footer="0.15748031496062992"/>
  <pageSetup paperSize="9" scale="75" fitToHeight="2" orientation="landscape" r:id="rId1"/>
  <headerFooter alignWithMargins="0">
    <oddFooter xml:space="preserve">&amp;L&amp;8Divisão de Arquitetura e Engenharia - MP&amp;C&amp;8                            Promotorias de Justiça de Cacequi&amp;R&amp;8    Página &amp;P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A35"/>
  <sheetViews>
    <sheetView workbookViewId="0"/>
  </sheetViews>
  <sheetFormatPr defaultRowHeight="12.75"/>
  <sheetData>
    <row r="1" spans="1:1">
      <c r="A1" s="1"/>
    </row>
    <row r="2" spans="1:1">
      <c r="A2" s="1"/>
    </row>
    <row r="3" spans="1:1">
      <c r="A3" s="2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</sheetData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Plan2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xpadmin</cp:lastModifiedBy>
  <cp:lastPrinted>2025-03-18T18:24:38Z</cp:lastPrinted>
  <dcterms:created xsi:type="dcterms:W3CDTF">2002-09-10T17:09:47Z</dcterms:created>
  <dcterms:modified xsi:type="dcterms:W3CDTF">2025-06-03T20:24:32Z</dcterms:modified>
</cp:coreProperties>
</file>