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" yWindow="6660" windowWidth="22275" windowHeight="7365" activeTab="0"/>
  </bookViews>
  <sheets>
    <sheet name="orçamento" sheetId="1" r:id="rId1"/>
    <sheet name="Plan2" sheetId="2" r:id="rId2"/>
  </sheets>
  <definedNames>
    <definedName name="_xlnm.Print_Area" localSheetId="0">'orçamento'!$A$2:$M$169</definedName>
    <definedName name="_xlnm.Print_Titles" localSheetId="0">'orçamento'!$15:$17</definedName>
  </definedNames>
  <calcPr fullCalcOnLoad="1"/>
</workbook>
</file>

<file path=xl/sharedStrings.xml><?xml version="1.0" encoding="utf-8"?>
<sst xmlns="http://schemas.openxmlformats.org/spreadsheetml/2006/main" count="419" uniqueCount="183">
  <si>
    <t>Cliente: MINISTÉRIO PÚBLICO - PGJ</t>
  </si>
  <si>
    <t>Item</t>
  </si>
  <si>
    <t>Descrição</t>
  </si>
  <si>
    <t>Un</t>
  </si>
  <si>
    <t>Material</t>
  </si>
  <si>
    <t>Mão-de-Obra</t>
  </si>
  <si>
    <t>Quant.</t>
  </si>
  <si>
    <t>Preço Unit.</t>
  </si>
  <si>
    <t>Preço Total</t>
  </si>
  <si>
    <t>ESTADO DO RIO GRANDE DO SUL</t>
  </si>
  <si>
    <t>MINISTÉRIO PÚBLICO</t>
  </si>
  <si>
    <t>ORÇAMENTO RESUMIDO DESONERADO</t>
  </si>
  <si>
    <t>Fonte de Referência</t>
  </si>
  <si>
    <t>Código de Referência</t>
  </si>
  <si>
    <t>Data de Referência</t>
  </si>
  <si>
    <t>Total UNITÁRIO</t>
  </si>
  <si>
    <t>Total GERAL</t>
  </si>
  <si>
    <t>Data Base:</t>
  </si>
  <si>
    <t>SERVIÇOS PRELIMINARES</t>
  </si>
  <si>
    <t>.2</t>
  </si>
  <si>
    <t>.3</t>
  </si>
  <si>
    <t>.4</t>
  </si>
  <si>
    <t>.5</t>
  </si>
  <si>
    <t>TIPO</t>
  </si>
  <si>
    <t>SINAPI</t>
  </si>
  <si>
    <t>COMP. MODIF.</t>
  </si>
  <si>
    <t>FRANARIN</t>
  </si>
  <si>
    <t>COMP. PROPR.</t>
  </si>
  <si>
    <t>COTAÇÃO</t>
  </si>
  <si>
    <t>DEPOSITO CHAPAS COMPENSADO SEM FORRO COM ASSOALHO</t>
  </si>
  <si>
    <t>INSTALACAO PROVISORIA UNIDADE SANITARIA - 5,0M2</t>
  </si>
  <si>
    <t>ANDAIME METALICO TUBULAR - LOCACAO MENSAL</t>
  </si>
  <si>
    <t>1276MP</t>
  </si>
  <si>
    <t>LIMPEZA PERMANENTE DA OBRA-PREDIO</t>
  </si>
  <si>
    <t>REVISÃO/CONSERTO BOCAIS TUBOS DE QUEDA PLUVIAL</t>
  </si>
  <si>
    <t>MANGUEIRA PVC CRISTAL TRANSPAR 1/2" P/DRENO SPLITS</t>
  </si>
  <si>
    <t>COND. DE AR SPLIT HI-WALL 9.000 BTU/h INVERTER</t>
  </si>
  <si>
    <t>INSTALAÇÃO MECÂNICA E FRIGORÍGENA SPLIT 9.000 BTU/h</t>
  </si>
  <si>
    <t>INSTALAÇÃO ELÉTRICA SPLIT 9.000 BTU/h</t>
  </si>
  <si>
    <t>COND. DE AR SPLIT HI-WALL 12.000 BTU/h INVERTER</t>
  </si>
  <si>
    <t>INSTALAÇÃO MECÂNICA E FRIGORÍGENA SPLIT 12.000 BTU/h</t>
  </si>
  <si>
    <t>INSTALAÇÃO ELÉTRICA SPLIT 12.000 BTU/h</t>
  </si>
  <si>
    <t>COND. DE AR SPLIT HI-WALL 18.000 BTU/h INVERTER</t>
  </si>
  <si>
    <t>INSTALAÇÃO MECÂNICA E FRIGORÍGENA SPLIT 18.000 BTU/h</t>
  </si>
  <si>
    <t>INSTALAÇÃO ELÉTRICA SPLIT 18.000 BTU/h</t>
  </si>
  <si>
    <t>SUPORTE, DRENO E ARREMATE PARA SPLIT</t>
  </si>
  <si>
    <t>2.</t>
  </si>
  <si>
    <t>PAREDES E PAINEIS</t>
  </si>
  <si>
    <t>1.</t>
  </si>
  <si>
    <t>3.</t>
  </si>
  <si>
    <t>COBERTURA</t>
  </si>
  <si>
    <t>4.</t>
  </si>
  <si>
    <t>IMPERMEABILIZACOES E ISOLAMENTOS</t>
  </si>
  <si>
    <t>REVISAO/FIXAÇAO/CONSERTO EMENDAS/VEDAÇÕES ELEM. FUNILARIA</t>
  </si>
  <si>
    <t>LIMPEZA DE CALHAS</t>
  </si>
  <si>
    <t>DEMOLICAO DE REVESTIMENTO COM ARGAMASSA</t>
  </si>
  <si>
    <t>REBOCO C/ARGAMASSA RECUPERACAO ANTIUMIDADE E=15MM</t>
  </si>
  <si>
    <t>TOTAL DO ORÇAMENTO</t>
  </si>
  <si>
    <t>BAIAS EM MADEIRA P/SEPARACAO DE RESIDUOS CLASSES A/B/C</t>
  </si>
  <si>
    <t>Total do Grupo</t>
  </si>
  <si>
    <t>.1</t>
  </si>
  <si>
    <t>.6</t>
  </si>
  <si>
    <t>.7</t>
  </si>
  <si>
    <t>.8</t>
  </si>
  <si>
    <t>.9</t>
  </si>
  <si>
    <t>.10</t>
  </si>
  <si>
    <t>.11</t>
  </si>
  <si>
    <t>M2</t>
  </si>
  <si>
    <t>PT</t>
  </si>
  <si>
    <t>CJ</t>
  </si>
  <si>
    <t>MS</t>
  </si>
  <si>
    <t>M</t>
  </si>
  <si>
    <t>EQUIPAMENTO DE GUINDAR PARA ELEVAÇÃO DE PESSOAS - LOCAÇÃO</t>
  </si>
  <si>
    <t>REMOÇÃO TOTAL MASTIQUE/SILICONE JANELAS/PONTOS ELÉTRICOS</t>
  </si>
  <si>
    <t>FIXAÇÃO GUARDA-CORPO DE FERRO SACADA GABINETE 1</t>
  </si>
  <si>
    <t>PONTO HIDRAULICO PARA PURIFICADOR INCLUINDO ARREMATES</t>
  </si>
  <si>
    <t>COND. DE AR SPLIT HI-WALL 7.000 BTU/h INVERTER</t>
  </si>
  <si>
    <t>INSTALAÇÃO MECÂNICA E FRIGORÍGENA SPLIT 7.000 BTU/h</t>
  </si>
  <si>
    <t>INSTALAÇÃO ELÉTRICA SPLIT 7.000 BTU/h</t>
  </si>
  <si>
    <t>FECHAMENTO VÃOS ALVENARIA TIPO ECKERT TIJ.MACICO DE CUTELO</t>
  </si>
  <si>
    <t>SUBSTITUIÇAO DE TELHAS DE FIBROCIMENTO DANIFICADAS</t>
  </si>
  <si>
    <t>DEMOLIÇAO DE LAMBRI MADEIRA DANIFICADO BEIRAIS CHALÉ ANEXO</t>
  </si>
  <si>
    <t>FORRO DE LAMBRI DE MADEIRA BEIRAIS CHALÉ ANEXO</t>
  </si>
  <si>
    <t>5.</t>
  </si>
  <si>
    <t>PISOS INTERNOS</t>
  </si>
  <si>
    <t>REMOCAO DE RODAPE COM REAPROVEITAMENTO</t>
  </si>
  <si>
    <t>RECOLOCACAO DE RODAPE</t>
  </si>
  <si>
    <t>REJUNTAMENTO DE PISO DE BASALTO LUSTRADO</t>
  </si>
  <si>
    <t xml:space="preserve">RECOMPOSIÇÃO PISO MADEIRA SOBRE VIGAMENTO SACADA CHALÉ
ANEXO
</t>
  </si>
  <si>
    <t>6.</t>
  </si>
  <si>
    <t>REVESTIMENTOS</t>
  </si>
  <si>
    <t>CHAPISCO CI-AR 1:3-5MM PREPARO E APLICAÇAO</t>
  </si>
  <si>
    <t>MASSA UNICA EXTERNA ARG.MISTA 1:2:8 CI-CAL-AR 20MM-C/IMPERM</t>
  </si>
  <si>
    <t>RECONSTITUIÇAO DE REBOCO DANIFICADO</t>
  </si>
  <si>
    <t>CORREÇAO DE FISSURAS INTERNAS C/MULTIMASSA TAPA-TUDO</t>
  </si>
  <si>
    <t>RECUPERAÇAO DE FORRO DE GESSO DANIFICADO</t>
  </si>
  <si>
    <t>7.</t>
  </si>
  <si>
    <t xml:space="preserve">ESQUADRIAS </t>
  </si>
  <si>
    <t>REVISAO FERRAGENS DE ESQUADRIAS</t>
  </si>
  <si>
    <t>VEDAÇAO DE JANELAS/PTOS ELÉTRICOS C/MASTIQUE POLIURETANO</t>
  </si>
  <si>
    <t>8.</t>
  </si>
  <si>
    <t>INSTALAÇÕES ELÉTRICAS</t>
  </si>
  <si>
    <t>CANALETA PVC SEÇÃO 10x10mm</t>
  </si>
  <si>
    <t>TOMADA 2P+T 20 A COM CAIXA PVC 75x75mm</t>
  </si>
  <si>
    <t>TOMADA 2P+T 20 A COM PLACA 50x100mm</t>
  </si>
  <si>
    <t>DISJUNTOR DIN MONOPOLAR 20 A</t>
  </si>
  <si>
    <t>FIO ISOLADO 2,5 mm2 / 750 V</t>
  </si>
  <si>
    <t>LÂMPADA LED TUBULAR 18W 4000K DRIVER INTEG C/REMOÇÃO REATOR</t>
  </si>
  <si>
    <t>LÂMPADA LED BULBO 9W 800lm 6500K BASE E27 DRIVER INTEGRADO</t>
  </si>
  <si>
    <t xml:space="preserve">PROJETOR LED COB 50W 3500lm CORPO ALUMÍNIO IP-65 DRIVER
EMBUTIDO
</t>
  </si>
  <si>
    <t>LUMINÁRIA ALUMÍNIO VEDADA C/GRADE E LÂMPADA LED 9W</t>
  </si>
  <si>
    <t>9.</t>
  </si>
  <si>
    <t>INSTALACOES HIDROSSANITARIAS</t>
  </si>
  <si>
    <t>REMOÇAO DE ACESSORIOS SANITARIOS SEM REAPROVEITAMENTO</t>
  </si>
  <si>
    <t>PORTA PAPEL TOALHA INTERFOLHADO EM ABS (FL23X20)</t>
  </si>
  <si>
    <t>DISPENSER P/SABONETE LIQUIDO CAP.450 ML ABS</t>
  </si>
  <si>
    <t>10.</t>
  </si>
  <si>
    <t>INSTALACOES DE CLIMATIZACAO</t>
  </si>
  <si>
    <t>REMOÇAO APAR. AR CONDIC./PROTETOR FIBRA INCL. EMBALAGEM</t>
  </si>
  <si>
    <t>11.</t>
  </si>
  <si>
    <t>SERVICOS COMPLEMENTARES EXTERNOS</t>
  </si>
  <si>
    <t>LIMPEZA PAV. EXTERNAS/MUROS PEDRA C/JATO D'AGUA ALTA PRESSAO</t>
  </si>
  <si>
    <t>REJUNTAMENTO DE PAVIMENTAÇÃO DE BASALTO</t>
  </si>
  <si>
    <t>12.</t>
  </si>
  <si>
    <t>PINTURA</t>
  </si>
  <si>
    <t>LIMPEZA TELHAS FBC CHALÉ ANEXO C/JATO D'AGUA ALTA PRESSAO</t>
  </si>
  <si>
    <t>1279MP</t>
  </si>
  <si>
    <t>PREPARAÇAO DE SUPERFICIES INT/EXT P/REPINTURA</t>
  </si>
  <si>
    <t>1280MP</t>
  </si>
  <si>
    <t>LIXAMENTO SUPERFICIES FERRO P/REPINTURA</t>
  </si>
  <si>
    <t>1281MP</t>
  </si>
  <si>
    <t>LIXAMENTO SUPERFICIES MADEIRA P/REPINTURA</t>
  </si>
  <si>
    <t>SELADOR INTERNO/EXTERNO 1 DEMAO</t>
  </si>
  <si>
    <t>FUNDO PREPARADOR 1 DEMAO</t>
  </si>
  <si>
    <t>FUNDO PREPARADOR PARA FORRO DE GESSO</t>
  </si>
  <si>
    <t>1282MP</t>
  </si>
  <si>
    <t>FUNDO ANTIOXIDANTE 1 DEMAO</t>
  </si>
  <si>
    <t>FUNDO SINTETICO NIVELADOR BCO P/MADEIRA-1DEM</t>
  </si>
  <si>
    <t>MASSA CORRIDA PVA 2 DEMAOS</t>
  </si>
  <si>
    <t>MASSA ACRILICA PARA EXTERIORES 2 DEMAOS</t>
  </si>
  <si>
    <t>PINTURA ACRILICA 2 DEMAOS</t>
  </si>
  <si>
    <t>PINTURA ESMALTE S/FERRO-2 DEMAOS</t>
  </si>
  <si>
    <t>PINTURA ESMALTE S/FERRO 2 DEMAOS-INCL.ZARCAO</t>
  </si>
  <si>
    <t>PINTURA ESMALTE S/CAPEAMENTO METÁLICO-2DEM-INCL.ZARCAO</t>
  </si>
  <si>
    <t>PINTURA ESMALTE S/MADEIRA-2 DEMAOS</t>
  </si>
  <si>
    <t>PINTURA SELADOR S/MADEIRA 2 DEMAOS</t>
  </si>
  <si>
    <t>13.</t>
  </si>
  <si>
    <t>SERVICOS DIVERSOS</t>
  </si>
  <si>
    <t>LIMPEZA DE BRASAO/LETREIRO/NUMEROS FAC. FRONTAL</t>
  </si>
  <si>
    <t>14.</t>
  </si>
  <si>
    <t>SERVICOS FINAIS</t>
  </si>
  <si>
    <t>REMOCAO DE ENTULHO - LOCACAO CAÇAMBA 4M3</t>
  </si>
  <si>
    <t>LIMPEZA FINAL DA OBRA</t>
  </si>
  <si>
    <t>1.5</t>
  </si>
  <si>
    <t>3.2</t>
  </si>
  <si>
    <t>7.2</t>
  </si>
  <si>
    <t>7.4</t>
  </si>
  <si>
    <t>9.2</t>
  </si>
  <si>
    <t>.12</t>
  </si>
  <si>
    <t>.13</t>
  </si>
  <si>
    <t>.14</t>
  </si>
  <si>
    <t>.15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</si>
  <si>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</si>
  <si>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</si>
  <si>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</si>
  <si>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</si>
  <si>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</si>
  <si>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</si>
  <si>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</si>
  <si>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</si>
  <si>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</si>
  <si>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</si>
  <si>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</si>
  <si>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</si>
  <si>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</si>
  <si>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</si>
  <si>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.16</t>
  </si>
  <si>
    <t>.17</t>
  </si>
  <si>
    <t>.18</t>
  </si>
  <si>
    <t>Obra: REFORMA E MANUTENÇÃO - PROMOTORIAS DE JUSTIÇA DE SÃO FRANCISCO DE PAULA</t>
  </si>
  <si>
    <t>Endereço: RUA CORONEL SERRANO, Nº 161 - SÃO FRANCISCO DE PAULA  - RS</t>
  </si>
  <si>
    <t>D</t>
  </si>
  <si>
    <t>UN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</si>
</sst>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0.00"/>
    <numFmt numFmtId="185" formatCode="#,##0.0000"/>
    <numFmt numFmtId="186" formatCode="#,##0.000"/>
    <numFmt numFmtId="187" formatCode="[$-416]dddd\,\ d&quot; de &quot;mmmm&quot; de &quot;yyyy"/>
    <numFmt numFmtId="188" formatCode="[$-416]mmmm\-yy;@"/>
    <numFmt numFmtId="189" formatCode="[$-416]d\-mmm;@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00.00"/>
    <numFmt numFmtId="193" formatCode="00.00"/>
    <numFmt numFmtId="194" formatCode="0,000.00"/>
    <numFmt numFmtId="195" formatCode="00,000.00"/>
    <numFmt numFmtId="196" formatCode="0.0"/>
    <numFmt numFmtId="197" formatCode="General_)"/>
    <numFmt numFmtId="198" formatCode="000,000.00"/>
    <numFmt numFmtId="199" formatCode="#,##0.0"/>
    <numFmt numFmtId="200" formatCode="0.000"/>
    <numFmt numFmtId="201" formatCode="0.0000"/>
    <numFmt numFmtId="202" formatCode="0.00000"/>
    <numFmt numFmtId="203" formatCode="0.000000"/>
    <numFmt numFmtId="204" formatCode="0.0000000"/>
    <numFmt numFmtId="205" formatCode="#,##0.00000"/>
    <numFmt numFmtId="206" formatCode="#,##0.000000"/>
  </numFmts>
  <fonts count="4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9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centerContinuous" vertical="top"/>
      <protection/>
    </xf>
    <xf numFmtId="4" fontId="0" fillId="33" borderId="0" xfId="0" applyNumberFormat="1" applyFill="1" applyAlignment="1" applyProtection="1">
      <alignment horizontal="centerContinuous" vertical="top"/>
      <protection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Alignment="1">
      <alignment horizontal="centerContinuous" vertical="top"/>
    </xf>
    <xf numFmtId="4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184" fontId="0" fillId="33" borderId="0" xfId="0" applyNumberFormat="1" applyFill="1" applyBorder="1" applyAlignment="1">
      <alignment/>
    </xf>
    <xf numFmtId="0" fontId="3" fillId="33" borderId="10" xfId="0" applyFont="1" applyFill="1" applyBorder="1" applyAlignment="1" applyProtection="1">
      <alignment horizontal="centerContinuous"/>
      <protection locked="0"/>
    </xf>
    <xf numFmtId="0" fontId="1" fillId="34" borderId="11" xfId="0" applyFont="1" applyFill="1" applyBorder="1" applyAlignment="1">
      <alignment horizontal="centerContinuous"/>
    </xf>
    <xf numFmtId="0" fontId="1" fillId="34" borderId="12" xfId="0" applyFont="1" applyFill="1" applyBorder="1" applyAlignment="1">
      <alignment horizontal="centerContinuous"/>
    </xf>
    <xf numFmtId="4" fontId="1" fillId="34" borderId="13" xfId="0" applyNumberFormat="1" applyFont="1" applyFill="1" applyBorder="1" applyAlignment="1">
      <alignment horizontal="centerContinuous"/>
    </xf>
    <xf numFmtId="185" fontId="2" fillId="33" borderId="14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left" vertical="center"/>
    </xf>
    <xf numFmtId="17" fontId="2" fillId="33" borderId="0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184" fontId="2" fillId="35" borderId="14" xfId="0" applyNumberFormat="1" applyFont="1" applyFill="1" applyBorder="1" applyAlignment="1">
      <alignment horizontal="left" vertical="center"/>
    </xf>
    <xf numFmtId="185" fontId="2" fillId="35" borderId="14" xfId="0" applyNumberFormat="1" applyFont="1" applyFill="1" applyBorder="1" applyAlignment="1">
      <alignment horizontal="left" vertical="center"/>
    </xf>
    <xf numFmtId="4" fontId="2" fillId="35" borderId="14" xfId="0" applyNumberFormat="1" applyFont="1" applyFill="1" applyBorder="1" applyAlignment="1">
      <alignment horizontal="left" vertical="center"/>
    </xf>
    <xf numFmtId="4" fontId="2" fillId="35" borderId="14" xfId="0" applyNumberFormat="1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17" fontId="4" fillId="33" borderId="14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 applyProtection="1">
      <alignment horizontal="left" vertical="center"/>
      <protection/>
    </xf>
    <xf numFmtId="184" fontId="2" fillId="35" borderId="14" xfId="0" applyNumberFormat="1" applyFont="1" applyFill="1" applyBorder="1" applyAlignment="1">
      <alignment vertical="center"/>
    </xf>
    <xf numFmtId="184" fontId="2" fillId="35" borderId="14" xfId="0" applyNumberFormat="1" applyFont="1" applyFill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/>
    </xf>
    <xf numFmtId="197" fontId="8" fillId="33" borderId="0" xfId="5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197" fontId="7" fillId="33" borderId="0" xfId="50" applyNumberFormat="1" applyFont="1" applyFill="1" applyBorder="1" applyAlignment="1" applyProtection="1">
      <alignment/>
      <protection/>
    </xf>
    <xf numFmtId="197" fontId="8" fillId="0" borderId="16" xfId="50" applyNumberFormat="1" applyFont="1" applyFill="1" applyBorder="1" applyAlignment="1" applyProtection="1">
      <alignment/>
      <protection/>
    </xf>
    <xf numFmtId="197" fontId="8" fillId="0" borderId="17" xfId="50" applyNumberFormat="1" applyFont="1" applyFill="1" applyBorder="1" applyAlignment="1" applyProtection="1">
      <alignment/>
      <protection/>
    </xf>
    <xf numFmtId="197" fontId="8" fillId="0" borderId="18" xfId="50" applyNumberFormat="1" applyFont="1" applyFill="1" applyBorder="1" applyAlignment="1" applyProtection="1">
      <alignment/>
      <protection/>
    </xf>
    <xf numFmtId="197" fontId="8" fillId="0" borderId="19" xfId="50" applyNumberFormat="1" applyFont="1" applyFill="1" applyBorder="1" applyAlignment="1" applyProtection="1">
      <alignment/>
      <protection/>
    </xf>
    <xf numFmtId="197" fontId="8" fillId="0" borderId="20" xfId="50" applyNumberFormat="1" applyFont="1" applyFill="1" applyBorder="1" applyAlignment="1" applyProtection="1">
      <alignment/>
      <protection/>
    </xf>
    <xf numFmtId="197" fontId="8" fillId="0" borderId="21" xfId="50" applyNumberFormat="1" applyFont="1" applyFill="1" applyBorder="1" applyAlignment="1" applyProtection="1">
      <alignment/>
      <protection/>
    </xf>
    <xf numFmtId="4" fontId="2" fillId="33" borderId="14" xfId="0" applyNumberFormat="1" applyFont="1" applyFill="1" applyBorder="1" applyAlignment="1">
      <alignment horizontal="left" vertical="center"/>
    </xf>
    <xf numFmtId="184" fontId="2" fillId="33" borderId="14" xfId="0" applyNumberFormat="1" applyFont="1" applyFill="1" applyBorder="1" applyAlignment="1">
      <alignment horizontal="left" vertical="center"/>
    </xf>
    <xf numFmtId="0" fontId="9" fillId="0" borderId="14" xfId="48" applyFont="1" applyFill="1" applyBorder="1" applyAlignment="1" applyProtection="1">
      <alignment horizontal="left" vertical="top"/>
      <protection locked="0"/>
    </xf>
    <xf numFmtId="0" fontId="5" fillId="0" borderId="14" xfId="48" applyBorder="1">
      <alignment/>
      <protection/>
    </xf>
    <xf numFmtId="0" fontId="10" fillId="0" borderId="14" xfId="48" applyFont="1" applyFill="1" applyBorder="1" applyAlignment="1" applyProtection="1">
      <alignment horizontal="right" vertical="top"/>
      <protection locked="0"/>
    </xf>
    <xf numFmtId="195" fontId="9" fillId="0" borderId="14" xfId="48" applyNumberFormat="1" applyFont="1" applyFill="1" applyBorder="1" applyAlignment="1" applyProtection="1">
      <alignment horizontal="right" vertical="top"/>
      <protection locked="0"/>
    </xf>
    <xf numFmtId="194" fontId="9" fillId="0" borderId="14" xfId="48" applyNumberFormat="1" applyFont="1" applyFill="1" applyBorder="1" applyAlignment="1" applyProtection="1">
      <alignment horizontal="right" vertical="top"/>
      <protection locked="0"/>
    </xf>
    <xf numFmtId="192" fontId="9" fillId="0" borderId="14" xfId="48" applyNumberFormat="1" applyFont="1" applyFill="1" applyBorder="1" applyAlignment="1" applyProtection="1">
      <alignment horizontal="right" vertical="top"/>
      <protection locked="0"/>
    </xf>
    <xf numFmtId="2" fontId="9" fillId="0" borderId="14" xfId="48" applyNumberFormat="1" applyFont="1" applyFill="1" applyBorder="1" applyAlignment="1" applyProtection="1">
      <alignment horizontal="right" vertical="top"/>
      <protection locked="0"/>
    </xf>
    <xf numFmtId="193" fontId="9" fillId="0" borderId="14" xfId="48" applyNumberFormat="1" applyFont="1" applyFill="1" applyBorder="1" applyAlignment="1" applyProtection="1">
      <alignment horizontal="right" vertical="top"/>
      <protection locked="0"/>
    </xf>
    <xf numFmtId="184" fontId="2" fillId="36" borderId="14" xfId="0" applyNumberFormat="1" applyFont="1" applyFill="1" applyBorder="1" applyAlignment="1">
      <alignment horizontal="center" vertical="center"/>
    </xf>
    <xf numFmtId="184" fontId="2" fillId="36" borderId="14" xfId="0" applyNumberFormat="1" applyFont="1" applyFill="1" applyBorder="1" applyAlignment="1">
      <alignment horizontal="left" vertical="center"/>
    </xf>
    <xf numFmtId="4" fontId="2" fillId="36" borderId="14" xfId="0" applyNumberFormat="1" applyFont="1" applyFill="1" applyBorder="1" applyAlignment="1">
      <alignment horizontal="left" vertical="center"/>
    </xf>
    <xf numFmtId="4" fontId="2" fillId="36" borderId="14" xfId="0" applyNumberFormat="1" applyFont="1" applyFill="1" applyBorder="1" applyAlignment="1">
      <alignment vertical="center"/>
    </xf>
    <xf numFmtId="4" fontId="2" fillId="36" borderId="14" xfId="0" applyNumberFormat="1" applyFont="1" applyFill="1" applyBorder="1" applyAlignment="1">
      <alignment horizontal="center" vertical="center"/>
    </xf>
    <xf numFmtId="197" fontId="7" fillId="0" borderId="22" xfId="50" applyNumberFormat="1" applyFont="1" applyFill="1" applyBorder="1" applyAlignment="1" applyProtection="1">
      <alignment horizontal="left"/>
      <protection/>
    </xf>
    <xf numFmtId="197" fontId="7" fillId="0" borderId="23" xfId="50" applyNumberFormat="1" applyFont="1" applyFill="1" applyBorder="1" applyAlignment="1" applyProtection="1">
      <alignment horizontal="left"/>
      <protection/>
    </xf>
    <xf numFmtId="197" fontId="7" fillId="0" borderId="24" xfId="50" applyNumberFormat="1" applyFont="1" applyFill="1" applyBorder="1" applyAlignment="1" applyProtection="1">
      <alignment horizontal="left"/>
      <protection/>
    </xf>
    <xf numFmtId="197" fontId="8" fillId="0" borderId="25" xfId="50" applyNumberFormat="1" applyFont="1" applyFill="1" applyBorder="1" applyAlignment="1" applyProtection="1">
      <alignment horizontal="left"/>
      <protection/>
    </xf>
    <xf numFmtId="197" fontId="8" fillId="0" borderId="14" xfId="50" applyNumberFormat="1" applyFont="1" applyFill="1" applyBorder="1" applyAlignment="1" applyProtection="1">
      <alignment horizontal="left"/>
      <protection/>
    </xf>
    <xf numFmtId="197" fontId="8" fillId="0" borderId="26" xfId="50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5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Fundação - Baldrames e Blocos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2924175</xdr:colOff>
      <xdr:row>1</xdr:row>
      <xdr:rowOff>38100</xdr:rowOff>
    </xdr:from>
    <xdr:to>
      <xdr:col>4</xdr:col>
      <xdr:colOff>3486150</xdr:colOff>
      <xdr:row>5</xdr:row>
      <xdr:rowOff>19050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810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9"/>
  <sheetViews>
    <sheetView tabSelected="1" zoomScale="110" zoomScaleNormal="110" zoomScalePageLayoutView="0" workbookViewId="0" topLeftCell="A2">
      <selection activeCell="I169" sqref="I169"/>
    </sheetView>
  </sheetViews>
  <sheetFormatPr defaultColWidth="9.140625" defaultRowHeight="12.75"/>
  <cols>
    <col min="1" max="1" width="9.00390625" style="13" bestFit="1" customWidth="1"/>
    <col min="2" max="2" width="16.00390625" style="13" customWidth="1"/>
    <col min="3" max="3" width="9.140625" style="13" customWidth="1"/>
    <col min="4" max="4" width="9.57421875" style="13" customWidth="1"/>
    <col min="5" max="5" width="55.7109375" style="13" customWidth="1"/>
    <col min="6" max="6" width="9.7109375" style="13" bestFit="1" customWidth="1"/>
    <col min="7" max="7" width="5.00390625" style="13" customWidth="1"/>
    <col min="8" max="8" width="10.28125" style="13" bestFit="1" customWidth="1"/>
    <col min="9" max="9" width="10.7109375" style="13" bestFit="1" customWidth="1"/>
    <col min="10" max="10" width="12.00390625" style="13" customWidth="1"/>
    <col min="11" max="12" width="11.28125" style="13" customWidth="1"/>
    <col min="13" max="13" width="13.28125" style="15" bestFit="1" customWidth="1"/>
    <col min="14" max="14" width="9.140625" style="13" customWidth="1"/>
    <col min="15" max="15" width="14.00390625" style="13" bestFit="1" customWidth="1"/>
    <col min="16" max="16384" width="9.140625" style="13" customWidth="1"/>
  </cols>
  <sheetData>
    <row r="1" s="5" customFormat="1" ht="12.75" hidden="1">
      <c r="M1" s="6"/>
    </row>
    <row r="2" spans="13:17" s="5" customFormat="1" ht="12.75">
      <c r="M2" s="6"/>
      <c r="O2" s="87" t="s">
        <v>23</v>
      </c>
      <c r="P2" s="88"/>
      <c r="Q2" s="89"/>
    </row>
    <row r="3" spans="13:17" s="5" customFormat="1" ht="12.75">
      <c r="M3" s="6"/>
      <c r="O3" s="90"/>
      <c r="P3" s="91"/>
      <c r="Q3" s="92"/>
    </row>
    <row r="4" spans="13:17" s="5" customFormat="1" ht="12.75">
      <c r="M4" s="6"/>
      <c r="O4" s="66" t="s">
        <v>24</v>
      </c>
      <c r="P4" s="67"/>
      <c r="Q4" s="68"/>
    </row>
    <row r="5" spans="13:17" s="5" customFormat="1" ht="12.75">
      <c r="M5" s="6"/>
      <c r="O5" s="66" t="s">
        <v>26</v>
      </c>
      <c r="P5" s="67"/>
      <c r="Q5" s="68"/>
    </row>
    <row r="6" spans="1:17" s="9" customFormat="1" ht="12.75">
      <c r="A6" s="7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O6" s="66" t="s">
        <v>25</v>
      </c>
      <c r="P6" s="67"/>
      <c r="Q6" s="68"/>
    </row>
    <row r="7" spans="1:17" s="12" customFormat="1" ht="21" customHeight="1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O7" s="66" t="s">
        <v>27</v>
      </c>
      <c r="P7" s="67"/>
      <c r="Q7" s="68"/>
    </row>
    <row r="8" spans="1:17" ht="16.5" thickBot="1">
      <c r="A8" s="25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O8" s="69" t="s">
        <v>28</v>
      </c>
      <c r="P8" s="70"/>
      <c r="Q8" s="71"/>
    </row>
    <row r="9" spans="1:16" ht="12.75">
      <c r="A9" s="14"/>
      <c r="B9" s="14"/>
      <c r="C9" s="14"/>
      <c r="D9" s="14"/>
      <c r="E9" s="14"/>
      <c r="F9" s="14"/>
      <c r="G9" s="14"/>
      <c r="H9" s="14"/>
      <c r="I9" s="14"/>
      <c r="J9" s="14"/>
      <c r="P9" s="13">
        <f>IF(AND(E9="",E8&lt;&gt;""),"__T__",IF(AND(E9&lt;&gt;"",E8=""),"__D__",""))</f>
      </c>
    </row>
    <row r="10" spans="1:14" s="3" customFormat="1" ht="12.75" customHeight="1">
      <c r="A10" s="93" t="s">
        <v>179</v>
      </c>
      <c r="B10" s="93"/>
      <c r="C10" s="93"/>
      <c r="D10" s="93"/>
      <c r="E10" s="93"/>
      <c r="F10" s="93"/>
      <c r="G10" s="93"/>
      <c r="H10" s="93"/>
      <c r="I10" s="93"/>
      <c r="J10" s="93"/>
      <c r="M10" s="4"/>
      <c r="N10" s="4"/>
    </row>
    <row r="11" spans="1:14" s="3" customFormat="1" ht="12.75" customHeight="1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M11" s="4"/>
      <c r="N11" s="4"/>
    </row>
    <row r="12" spans="1:14" s="3" customFormat="1" ht="12.75" customHeight="1">
      <c r="A12" s="93" t="s">
        <v>180</v>
      </c>
      <c r="B12" s="93"/>
      <c r="C12" s="93"/>
      <c r="D12" s="93"/>
      <c r="E12" s="93"/>
      <c r="F12" s="93"/>
      <c r="G12" s="93"/>
      <c r="H12" s="93"/>
      <c r="I12" s="93"/>
      <c r="J12" s="93"/>
      <c r="M12" s="4"/>
      <c r="N12" s="4"/>
    </row>
    <row r="13" spans="1:14" s="3" customFormat="1" ht="12.75" customHeight="1">
      <c r="A13" s="33" t="s">
        <v>17</v>
      </c>
      <c r="B13" s="36">
        <v>43160</v>
      </c>
      <c r="C13" s="33"/>
      <c r="D13" s="33"/>
      <c r="E13" s="32"/>
      <c r="F13" s="33"/>
      <c r="G13" s="33"/>
      <c r="H13" s="33"/>
      <c r="I13" s="33"/>
      <c r="J13" s="33"/>
      <c r="M13" s="4"/>
      <c r="N13" s="4"/>
    </row>
    <row r="14" spans="1:14" s="3" customFormat="1" ht="12.75" customHeight="1">
      <c r="A14" s="31"/>
      <c r="B14" s="33"/>
      <c r="C14" s="33"/>
      <c r="D14" s="33"/>
      <c r="E14" s="32"/>
      <c r="F14" s="31"/>
      <c r="G14" s="31"/>
      <c r="H14" s="31"/>
      <c r="I14" s="31"/>
      <c r="J14" s="31"/>
      <c r="M14" s="4"/>
      <c r="N14" s="4"/>
    </row>
    <row r="15" spans="1:14" ht="12.75">
      <c r="A15" s="94" t="s">
        <v>1</v>
      </c>
      <c r="B15" s="96" t="s">
        <v>12</v>
      </c>
      <c r="C15" s="96" t="s">
        <v>13</v>
      </c>
      <c r="D15" s="96" t="s">
        <v>14</v>
      </c>
      <c r="E15" s="94" t="s">
        <v>2</v>
      </c>
      <c r="F15" s="94" t="s">
        <v>6</v>
      </c>
      <c r="G15" s="94" t="s">
        <v>3</v>
      </c>
      <c r="H15" s="24" t="s">
        <v>4</v>
      </c>
      <c r="I15" s="24"/>
      <c r="J15" s="24" t="s">
        <v>5</v>
      </c>
      <c r="K15" s="24"/>
      <c r="L15" s="98" t="s">
        <v>15</v>
      </c>
      <c r="M15" s="99" t="s">
        <v>16</v>
      </c>
      <c r="N15" s="16"/>
    </row>
    <row r="16" spans="1:15" ht="12.75">
      <c r="A16" s="95"/>
      <c r="B16" s="97"/>
      <c r="C16" s="97"/>
      <c r="D16" s="97"/>
      <c r="E16" s="95"/>
      <c r="F16" s="95"/>
      <c r="G16" s="95"/>
      <c r="H16" s="17" t="s">
        <v>7</v>
      </c>
      <c r="I16" s="17" t="s">
        <v>8</v>
      </c>
      <c r="J16" s="17" t="s">
        <v>7</v>
      </c>
      <c r="K16" s="17" t="s">
        <v>8</v>
      </c>
      <c r="L16" s="97"/>
      <c r="M16" s="95"/>
      <c r="N16" s="16"/>
      <c r="O16" s="4"/>
    </row>
    <row r="17" spans="1:16" s="3" customFormat="1" ht="3" customHeight="1">
      <c r="A17" s="18"/>
      <c r="B17" s="18"/>
      <c r="C17" s="18"/>
      <c r="D17" s="34"/>
      <c r="E17" s="19"/>
      <c r="F17" s="19"/>
      <c r="G17" s="18"/>
      <c r="H17" s="20"/>
      <c r="I17" s="20"/>
      <c r="J17" s="20"/>
      <c r="K17" s="20"/>
      <c r="L17" s="20"/>
      <c r="M17" s="21"/>
      <c r="N17" s="19"/>
      <c r="P17" s="13">
        <f>IF(AND(E17="",E16&lt;&gt;""),"__T__",IF(AND(E17&lt;&gt;"",E16=""),"__D__",""))</f>
      </c>
    </row>
    <row r="18" spans="1:13" ht="12.75">
      <c r="A18" s="43" t="s">
        <v>48</v>
      </c>
      <c r="B18" s="38"/>
      <c r="C18" s="39"/>
      <c r="D18" s="38"/>
      <c r="E18" s="40" t="s">
        <v>18</v>
      </c>
      <c r="F18" s="41"/>
      <c r="G18" s="40"/>
      <c r="H18" s="41"/>
      <c r="I18" s="42"/>
      <c r="J18" s="38"/>
      <c r="K18" s="38"/>
      <c r="L18" s="39"/>
      <c r="M18" s="38"/>
    </row>
    <row r="19" spans="1:13" ht="12.75">
      <c r="A19" s="54"/>
      <c r="B19" s="55"/>
      <c r="C19" s="55"/>
      <c r="D19" s="54"/>
      <c r="E19" s="56"/>
      <c r="F19" s="57"/>
      <c r="G19" s="58"/>
      <c r="H19" s="59"/>
      <c r="I19" s="28"/>
      <c r="J19" s="29"/>
      <c r="K19" s="28"/>
      <c r="L19" s="29"/>
      <c r="M19" s="30"/>
    </row>
    <row r="20" spans="1:13" ht="12.75">
      <c r="A20" s="54" t="s">
        <v>60</v>
      </c>
      <c r="B20" s="55" t="s">
        <v>26</v>
      </c>
      <c r="C20" s="55">
        <v>24112</v>
      </c>
      <c r="D20" s="60">
        <f aca="true" t="shared" si="0" ref="D20:D25">($B$13)</f>
        <v>43160</v>
      </c>
      <c r="E20" s="61" t="s">
        <v>29</v>
      </c>
      <c r="F20" s="62">
        <v>12</v>
      </c>
      <c r="G20" s="62" t="s">
        <v>67</v>
      </c>
      <c r="H20" s="62">
        <v>614.29</v>
      </c>
      <c r="I20" s="62">
        <f aca="true" t="shared" si="1" ref="I20:I25">ROUND($F20*H20,2)</f>
        <v>7371.48</v>
      </c>
      <c r="J20" s="62">
        <v>292.02</v>
      </c>
      <c r="K20" s="62">
        <f aca="true" t="shared" si="2" ref="K20:K25">ROUND($F20*J20,2)</f>
        <v>3504.24</v>
      </c>
      <c r="L20" s="62">
        <f aca="true" t="shared" si="3" ref="L20:M25">H20+J20</f>
        <v>906.31</v>
      </c>
      <c r="M20" s="62">
        <f t="shared" si="3"/>
        <v>10875.72</v>
      </c>
    </row>
    <row r="21" spans="1:13" ht="12.75">
      <c r="A21" s="54" t="s">
        <v>19</v>
      </c>
      <c r="B21" s="55" t="s">
        <v>26</v>
      </c>
      <c r="C21" s="55">
        <v>25301</v>
      </c>
      <c r="D21" s="60">
        <f t="shared" si="0"/>
        <v>43160</v>
      </c>
      <c r="E21" s="61" t="s">
        <v>30</v>
      </c>
      <c r="F21" s="62">
        <v>1</v>
      </c>
      <c r="G21" s="62" t="s">
        <v>68</v>
      </c>
      <c r="H21" s="62">
        <v>654.11</v>
      </c>
      <c r="I21" s="62">
        <f t="shared" si="1"/>
        <v>654.11</v>
      </c>
      <c r="J21" s="62">
        <v>439</v>
      </c>
      <c r="K21" s="62">
        <f t="shared" si="2"/>
        <v>439</v>
      </c>
      <c r="L21" s="62">
        <f t="shared" si="3"/>
        <v>1093.1100000000001</v>
      </c>
      <c r="M21" s="62">
        <f t="shared" si="3"/>
        <v>1093.1100000000001</v>
      </c>
    </row>
    <row r="22" spans="1:13" ht="12.75">
      <c r="A22" s="54" t="s">
        <v>20</v>
      </c>
      <c r="B22" s="55" t="s">
        <v>27</v>
      </c>
      <c r="C22" s="55">
        <v>1325</v>
      </c>
      <c r="D22" s="60">
        <f t="shared" si="0"/>
        <v>43160</v>
      </c>
      <c r="E22" s="61" t="s">
        <v>58</v>
      </c>
      <c r="F22" s="62">
        <v>1</v>
      </c>
      <c r="G22" s="62" t="s">
        <v>69</v>
      </c>
      <c r="H22" s="62">
        <v>244.15</v>
      </c>
      <c r="I22" s="62">
        <f t="shared" si="1"/>
        <v>244.15</v>
      </c>
      <c r="J22" s="62">
        <v>519.72</v>
      </c>
      <c r="K22" s="62">
        <f t="shared" si="2"/>
        <v>519.72</v>
      </c>
      <c r="L22" s="62">
        <f t="shared" si="3"/>
        <v>763.87</v>
      </c>
      <c r="M22" s="62">
        <f t="shared" si="3"/>
        <v>763.87</v>
      </c>
    </row>
    <row r="23" spans="1:13" ht="12.75">
      <c r="A23" s="54" t="s">
        <v>21</v>
      </c>
      <c r="B23" s="55" t="s">
        <v>27</v>
      </c>
      <c r="C23" s="55">
        <v>1284</v>
      </c>
      <c r="D23" s="60">
        <f t="shared" si="0"/>
        <v>43160</v>
      </c>
      <c r="E23" s="61" t="s">
        <v>31</v>
      </c>
      <c r="F23" s="62">
        <v>3</v>
      </c>
      <c r="G23" s="62" t="s">
        <v>70</v>
      </c>
      <c r="H23" s="62">
        <v>965.44</v>
      </c>
      <c r="I23" s="62">
        <f t="shared" si="1"/>
        <v>2896.32</v>
      </c>
      <c r="J23" s="62">
        <v>0</v>
      </c>
      <c r="K23" s="62">
        <f t="shared" si="2"/>
        <v>0</v>
      </c>
      <c r="L23" s="62">
        <f t="shared" si="3"/>
        <v>965.44</v>
      </c>
      <c r="M23" s="62">
        <f t="shared" si="3"/>
        <v>2896.32</v>
      </c>
    </row>
    <row r="24" spans="1:13" ht="12.75">
      <c r="A24" s="54" t="s">
        <v>22</v>
      </c>
      <c r="B24" s="55" t="s">
        <v>27</v>
      </c>
      <c r="C24" s="55" t="s">
        <v>153</v>
      </c>
      <c r="D24" s="60">
        <f t="shared" si="0"/>
        <v>43160</v>
      </c>
      <c r="E24" s="61" t="s">
        <v>72</v>
      </c>
      <c r="F24" s="62">
        <v>4</v>
      </c>
      <c r="G24" s="62" t="s">
        <v>181</v>
      </c>
      <c r="H24" s="62">
        <v>1344</v>
      </c>
      <c r="I24" s="62">
        <f t="shared" si="1"/>
        <v>5376</v>
      </c>
      <c r="J24" s="62">
        <v>0</v>
      </c>
      <c r="K24" s="62">
        <f t="shared" si="2"/>
        <v>0</v>
      </c>
      <c r="L24" s="62">
        <f t="shared" si="3"/>
        <v>1344</v>
      </c>
      <c r="M24" s="62">
        <f t="shared" si="3"/>
        <v>5376</v>
      </c>
    </row>
    <row r="25" spans="1:13" ht="12.75">
      <c r="A25" s="54" t="s">
        <v>61</v>
      </c>
      <c r="B25" s="55" t="s">
        <v>27</v>
      </c>
      <c r="C25" s="55" t="s">
        <v>32</v>
      </c>
      <c r="D25" s="60">
        <f t="shared" si="0"/>
        <v>43160</v>
      </c>
      <c r="E25" s="61" t="s">
        <v>33</v>
      </c>
      <c r="F25" s="62">
        <v>7</v>
      </c>
      <c r="G25" s="62" t="s">
        <v>70</v>
      </c>
      <c r="H25" s="62">
        <v>0</v>
      </c>
      <c r="I25" s="62">
        <f t="shared" si="1"/>
        <v>0</v>
      </c>
      <c r="J25" s="62">
        <v>551.43</v>
      </c>
      <c r="K25" s="62">
        <f t="shared" si="2"/>
        <v>3860.01</v>
      </c>
      <c r="L25" s="62">
        <f t="shared" si="3"/>
        <v>551.43</v>
      </c>
      <c r="M25" s="62">
        <f t="shared" si="3"/>
        <v>3860.01</v>
      </c>
    </row>
    <row r="26" spans="1:13" ht="12.75">
      <c r="A26" s="54"/>
      <c r="B26" s="55"/>
      <c r="C26" s="55"/>
      <c r="D26" s="60"/>
      <c r="E26" s="61"/>
      <c r="F26" s="62"/>
      <c r="G26" s="62"/>
      <c r="H26" s="62"/>
      <c r="I26" s="62"/>
      <c r="J26" s="62"/>
      <c r="K26" s="62"/>
      <c r="L26" s="62"/>
      <c r="M26" s="62"/>
    </row>
    <row r="27" spans="1:13" ht="12.75">
      <c r="A27" s="52"/>
      <c r="B27" s="39"/>
      <c r="C27" s="41"/>
      <c r="D27" s="53"/>
      <c r="E27" s="51" t="s">
        <v>59</v>
      </c>
      <c r="F27" s="53"/>
      <c r="G27" s="53"/>
      <c r="H27" s="53"/>
      <c r="I27" s="53">
        <f>TRUNC(SUM(I20:I26),2)</f>
        <v>16542.06</v>
      </c>
      <c r="J27" s="53"/>
      <c r="K27" s="53">
        <f>SUM(K20:K26)</f>
        <v>8322.970000000001</v>
      </c>
      <c r="L27" s="53"/>
      <c r="M27" s="53">
        <f>SUM(M20:M26)</f>
        <v>24865.03</v>
      </c>
    </row>
    <row r="28" spans="1:13" ht="12.75">
      <c r="A28" s="46"/>
      <c r="B28" s="37"/>
      <c r="C28" s="37"/>
      <c r="D28" s="47"/>
      <c r="E28" s="74"/>
      <c r="F28" s="75"/>
      <c r="G28" s="76"/>
      <c r="H28" s="77"/>
      <c r="I28" s="48"/>
      <c r="J28" s="78"/>
      <c r="K28" s="48"/>
      <c r="L28" s="48"/>
      <c r="M28" s="48"/>
    </row>
    <row r="29" spans="1:13" ht="12.75">
      <c r="A29" s="43" t="s">
        <v>46</v>
      </c>
      <c r="B29" s="38"/>
      <c r="C29" s="39"/>
      <c r="D29" s="38"/>
      <c r="E29" s="40" t="s">
        <v>47</v>
      </c>
      <c r="F29" s="41"/>
      <c r="G29" s="40"/>
      <c r="H29" s="41"/>
      <c r="I29" s="42"/>
      <c r="J29" s="38"/>
      <c r="K29" s="38"/>
      <c r="L29" s="39"/>
      <c r="M29" s="38"/>
    </row>
    <row r="30" spans="1:13" ht="12.75">
      <c r="A30" s="54"/>
      <c r="B30" s="55"/>
      <c r="C30" s="55"/>
      <c r="D30" s="54"/>
      <c r="E30" s="56"/>
      <c r="F30" s="57"/>
      <c r="G30" s="58"/>
      <c r="H30" s="59"/>
      <c r="I30" s="28"/>
      <c r="J30" s="29"/>
      <c r="K30" s="28"/>
      <c r="L30" s="29"/>
      <c r="M30" s="30"/>
    </row>
    <row r="31" spans="1:13" ht="12.75">
      <c r="A31" s="54" t="s">
        <v>60</v>
      </c>
      <c r="B31" s="55" t="s">
        <v>26</v>
      </c>
      <c r="C31" s="55">
        <v>62470</v>
      </c>
      <c r="D31" s="60">
        <f>($B$13)</f>
        <v>43160</v>
      </c>
      <c r="E31" s="61" t="s">
        <v>79</v>
      </c>
      <c r="F31" s="62">
        <v>2.45</v>
      </c>
      <c r="G31" s="62" t="s">
        <v>67</v>
      </c>
      <c r="H31" s="62">
        <v>74.51</v>
      </c>
      <c r="I31" s="62">
        <f>ROUND($F31*H31,2)</f>
        <v>182.55</v>
      </c>
      <c r="J31" s="62">
        <v>59.31</v>
      </c>
      <c r="K31" s="62">
        <f>ROUND($F31*J31,2)</f>
        <v>145.31</v>
      </c>
      <c r="L31" s="62">
        <f>H31+J31</f>
        <v>133.82</v>
      </c>
      <c r="M31" s="62">
        <f>I31+K31</f>
        <v>327.86</v>
      </c>
    </row>
    <row r="32" spans="1:13" ht="12.75">
      <c r="A32" s="54"/>
      <c r="B32" s="55"/>
      <c r="C32" s="55"/>
      <c r="D32" s="60"/>
      <c r="E32" s="61"/>
      <c r="F32" s="62"/>
      <c r="G32" s="62"/>
      <c r="H32" s="62"/>
      <c r="I32" s="62"/>
      <c r="J32" s="62"/>
      <c r="K32" s="62"/>
      <c r="L32" s="62"/>
      <c r="M32" s="62"/>
    </row>
    <row r="33" spans="1:13" ht="12.75">
      <c r="A33" s="52"/>
      <c r="B33" s="39"/>
      <c r="C33" s="41"/>
      <c r="D33" s="53"/>
      <c r="E33" s="51" t="s">
        <v>59</v>
      </c>
      <c r="F33" s="53"/>
      <c r="G33" s="53"/>
      <c r="H33" s="53"/>
      <c r="I33" s="53">
        <f>TRUNC(SUM(I31:I32),2)</f>
        <v>182.55</v>
      </c>
      <c r="J33" s="53"/>
      <c r="K33" s="53">
        <f>SUM(K31:K32)</f>
        <v>145.31</v>
      </c>
      <c r="L33" s="53"/>
      <c r="M33" s="53">
        <f>SUM(M31:M32)</f>
        <v>327.86</v>
      </c>
    </row>
    <row r="34" spans="1:13" ht="12.75">
      <c r="A34" s="46"/>
      <c r="B34" s="37"/>
      <c r="C34" s="37"/>
      <c r="D34" s="47"/>
      <c r="E34" s="74"/>
      <c r="F34" s="75"/>
      <c r="G34" s="76"/>
      <c r="H34" s="79"/>
      <c r="I34" s="48"/>
      <c r="J34" s="79"/>
      <c r="K34" s="48"/>
      <c r="L34" s="48"/>
      <c r="M34" s="48"/>
    </row>
    <row r="35" spans="1:13" ht="12.75">
      <c r="A35" s="43" t="s">
        <v>49</v>
      </c>
      <c r="B35" s="38"/>
      <c r="C35" s="39"/>
      <c r="D35" s="38"/>
      <c r="E35" s="40" t="s">
        <v>50</v>
      </c>
      <c r="F35" s="41"/>
      <c r="G35" s="40"/>
      <c r="H35" s="41"/>
      <c r="I35" s="42"/>
      <c r="J35" s="38"/>
      <c r="K35" s="38"/>
      <c r="L35" s="39"/>
      <c r="M35" s="38"/>
    </row>
    <row r="36" spans="1:13" ht="12.75">
      <c r="A36" s="54"/>
      <c r="B36" s="55"/>
      <c r="C36" s="55"/>
      <c r="D36" s="54"/>
      <c r="E36" s="56"/>
      <c r="F36" s="57"/>
      <c r="G36" s="58"/>
      <c r="H36" s="59"/>
      <c r="I36" s="28"/>
      <c r="J36" s="29"/>
      <c r="K36" s="28"/>
      <c r="L36" s="29"/>
      <c r="M36" s="30"/>
    </row>
    <row r="37" spans="1:13" ht="12.75">
      <c r="A37" s="54" t="s">
        <v>60</v>
      </c>
      <c r="B37" s="55" t="s">
        <v>27</v>
      </c>
      <c r="C37" s="55">
        <v>1228</v>
      </c>
      <c r="D37" s="60">
        <f aca="true" t="shared" si="4" ref="D37:D42">($B$13)</f>
        <v>43160</v>
      </c>
      <c r="E37" s="61" t="s">
        <v>80</v>
      </c>
      <c r="F37" s="62">
        <v>2.68</v>
      </c>
      <c r="G37" s="62" t="s">
        <v>67</v>
      </c>
      <c r="H37" s="62">
        <v>35.72</v>
      </c>
      <c r="I37" s="62">
        <f aca="true" t="shared" si="5" ref="I37:I42">ROUND($F37*H37,2)</f>
        <v>95.73</v>
      </c>
      <c r="J37" s="62">
        <v>41.13</v>
      </c>
      <c r="K37" s="62">
        <f aca="true" t="shared" si="6" ref="K37:K42">ROUND($F37*J37,2)</f>
        <v>110.23</v>
      </c>
      <c r="L37" s="62">
        <f aca="true" t="shared" si="7" ref="L37:M42">H37+J37</f>
        <v>76.85</v>
      </c>
      <c r="M37" s="62">
        <f t="shared" si="7"/>
        <v>205.96</v>
      </c>
    </row>
    <row r="38" spans="1:13" ht="12.75">
      <c r="A38" s="54" t="s">
        <v>19</v>
      </c>
      <c r="B38" s="55" t="s">
        <v>27</v>
      </c>
      <c r="C38" s="55" t="s">
        <v>154</v>
      </c>
      <c r="D38" s="60">
        <f t="shared" si="4"/>
        <v>43160</v>
      </c>
      <c r="E38" s="61" t="s">
        <v>34</v>
      </c>
      <c r="F38" s="62">
        <v>8</v>
      </c>
      <c r="G38" s="62" t="s">
        <v>182</v>
      </c>
      <c r="H38" s="62">
        <v>73.52</v>
      </c>
      <c r="I38" s="62">
        <f t="shared" si="5"/>
        <v>588.16</v>
      </c>
      <c r="J38" s="62">
        <v>94.6</v>
      </c>
      <c r="K38" s="62">
        <f t="shared" si="6"/>
        <v>756.8</v>
      </c>
      <c r="L38" s="62">
        <f t="shared" si="7"/>
        <v>168.12</v>
      </c>
      <c r="M38" s="62">
        <f t="shared" si="7"/>
        <v>1344.96</v>
      </c>
    </row>
    <row r="39" spans="1:13" ht="12.75">
      <c r="A39" s="54" t="s">
        <v>20</v>
      </c>
      <c r="B39" s="55" t="s">
        <v>27</v>
      </c>
      <c r="C39" s="55">
        <v>1158</v>
      </c>
      <c r="D39" s="60">
        <f t="shared" si="4"/>
        <v>43160</v>
      </c>
      <c r="E39" s="61" t="s">
        <v>53</v>
      </c>
      <c r="F39" s="62">
        <v>128.6</v>
      </c>
      <c r="G39" s="62" t="s">
        <v>71</v>
      </c>
      <c r="H39" s="62">
        <v>0.79</v>
      </c>
      <c r="I39" s="62">
        <f t="shared" si="5"/>
        <v>101.59</v>
      </c>
      <c r="J39" s="62">
        <v>11.38</v>
      </c>
      <c r="K39" s="62">
        <f t="shared" si="6"/>
        <v>1463.47</v>
      </c>
      <c r="L39" s="62">
        <f t="shared" si="7"/>
        <v>12.170000000000002</v>
      </c>
      <c r="M39" s="62">
        <f t="shared" si="7"/>
        <v>1565.06</v>
      </c>
    </row>
    <row r="40" spans="1:13" ht="12.75">
      <c r="A40" s="54" t="s">
        <v>21</v>
      </c>
      <c r="B40" s="55" t="s">
        <v>27</v>
      </c>
      <c r="C40" s="55">
        <v>1227</v>
      </c>
      <c r="D40" s="60">
        <f t="shared" si="4"/>
        <v>43160</v>
      </c>
      <c r="E40" s="61" t="s">
        <v>54</v>
      </c>
      <c r="F40" s="62">
        <v>48.5</v>
      </c>
      <c r="G40" s="62" t="s">
        <v>71</v>
      </c>
      <c r="H40" s="62">
        <v>0</v>
      </c>
      <c r="I40" s="62">
        <f t="shared" si="5"/>
        <v>0</v>
      </c>
      <c r="J40" s="62">
        <v>12.86</v>
      </c>
      <c r="K40" s="62">
        <f t="shared" si="6"/>
        <v>623.71</v>
      </c>
      <c r="L40" s="62">
        <f t="shared" si="7"/>
        <v>12.86</v>
      </c>
      <c r="M40" s="62">
        <f t="shared" si="7"/>
        <v>623.71</v>
      </c>
    </row>
    <row r="41" spans="1:13" ht="12.75">
      <c r="A41" s="54" t="s">
        <v>22</v>
      </c>
      <c r="B41" s="55" t="s">
        <v>27</v>
      </c>
      <c r="C41" s="55">
        <v>523210</v>
      </c>
      <c r="D41" s="60">
        <f t="shared" si="4"/>
        <v>43160</v>
      </c>
      <c r="E41" s="61" t="s">
        <v>81</v>
      </c>
      <c r="F41" s="62">
        <v>4.3</v>
      </c>
      <c r="G41" s="62" t="s">
        <v>67</v>
      </c>
      <c r="H41" s="62">
        <v>0</v>
      </c>
      <c r="I41" s="62">
        <f t="shared" si="5"/>
        <v>0</v>
      </c>
      <c r="J41" s="62">
        <v>7.85</v>
      </c>
      <c r="K41" s="62">
        <f t="shared" si="6"/>
        <v>33.76</v>
      </c>
      <c r="L41" s="62">
        <f t="shared" si="7"/>
        <v>7.85</v>
      </c>
      <c r="M41" s="62">
        <f t="shared" si="7"/>
        <v>33.76</v>
      </c>
    </row>
    <row r="42" spans="1:13" ht="12.75">
      <c r="A42" s="54" t="s">
        <v>61</v>
      </c>
      <c r="B42" s="55" t="s">
        <v>26</v>
      </c>
      <c r="C42" s="55">
        <v>73110</v>
      </c>
      <c r="D42" s="60">
        <f t="shared" si="4"/>
        <v>43160</v>
      </c>
      <c r="E42" s="61" t="s">
        <v>82</v>
      </c>
      <c r="F42" s="62">
        <v>4.3</v>
      </c>
      <c r="G42" s="62" t="s">
        <v>67</v>
      </c>
      <c r="H42" s="62">
        <v>183.79</v>
      </c>
      <c r="I42" s="62">
        <f t="shared" si="5"/>
        <v>790.3</v>
      </c>
      <c r="J42" s="62">
        <v>57.9</v>
      </c>
      <c r="K42" s="62">
        <f t="shared" si="6"/>
        <v>248.97</v>
      </c>
      <c r="L42" s="62">
        <f t="shared" si="7"/>
        <v>241.69</v>
      </c>
      <c r="M42" s="62">
        <f t="shared" si="7"/>
        <v>1039.27</v>
      </c>
    </row>
    <row r="43" spans="1:13" ht="12.75">
      <c r="A43" s="54"/>
      <c r="B43" s="55"/>
      <c r="C43" s="55"/>
      <c r="D43" s="60"/>
      <c r="E43" s="61"/>
      <c r="F43" s="62"/>
      <c r="G43" s="62"/>
      <c r="H43" s="62"/>
      <c r="I43" s="62"/>
      <c r="J43" s="62"/>
      <c r="K43" s="62"/>
      <c r="L43" s="62"/>
      <c r="M43" s="62"/>
    </row>
    <row r="44" spans="1:13" ht="12.75">
      <c r="A44" s="52"/>
      <c r="B44" s="39"/>
      <c r="C44" s="41"/>
      <c r="D44" s="53"/>
      <c r="E44" s="51" t="s">
        <v>59</v>
      </c>
      <c r="F44" s="53"/>
      <c r="G44" s="53"/>
      <c r="H44" s="53"/>
      <c r="I44" s="53">
        <f>TRUNC(SUM(I37:I43),2)</f>
        <v>1575.78</v>
      </c>
      <c r="J44" s="53"/>
      <c r="K44" s="53">
        <f>SUM(K37:K43)</f>
        <v>3236.94</v>
      </c>
      <c r="L44" s="53"/>
      <c r="M44" s="53">
        <f>SUM(M37:M43)</f>
        <v>4812.72</v>
      </c>
    </row>
    <row r="45" spans="1:13" ht="12.75">
      <c r="A45" s="49"/>
      <c r="B45" s="35"/>
      <c r="C45" s="73"/>
      <c r="D45" s="35"/>
      <c r="E45" s="74"/>
      <c r="F45" s="75"/>
      <c r="G45" s="76"/>
      <c r="H45" s="78"/>
      <c r="I45" s="50"/>
      <c r="J45" s="78"/>
      <c r="K45" s="72"/>
      <c r="L45" s="72"/>
      <c r="M45" s="72"/>
    </row>
    <row r="46" spans="1:13" ht="12.75">
      <c r="A46" s="43" t="s">
        <v>51</v>
      </c>
      <c r="B46" s="38"/>
      <c r="C46" s="39"/>
      <c r="D46" s="38"/>
      <c r="E46" s="40" t="s">
        <v>52</v>
      </c>
      <c r="F46" s="41"/>
      <c r="G46" s="40"/>
      <c r="H46" s="41"/>
      <c r="I46" s="42"/>
      <c r="J46" s="38"/>
      <c r="K46" s="38"/>
      <c r="L46" s="39"/>
      <c r="M46" s="38"/>
    </row>
    <row r="47" spans="1:13" ht="12.75">
      <c r="A47" s="54"/>
      <c r="B47" s="55"/>
      <c r="C47" s="55"/>
      <c r="D47" s="54"/>
      <c r="E47" s="56"/>
      <c r="F47" s="57"/>
      <c r="G47" s="58"/>
      <c r="H47" s="59"/>
      <c r="I47" s="28"/>
      <c r="J47" s="29"/>
      <c r="K47" s="28"/>
      <c r="L47" s="29"/>
      <c r="M47" s="30"/>
    </row>
    <row r="48" spans="1:13" ht="12.75">
      <c r="A48" s="54" t="s">
        <v>60</v>
      </c>
      <c r="B48" s="55" t="s">
        <v>26</v>
      </c>
      <c r="C48" s="55">
        <v>22161</v>
      </c>
      <c r="D48" s="60">
        <f>($B$13)</f>
        <v>43160</v>
      </c>
      <c r="E48" s="61" t="s">
        <v>55</v>
      </c>
      <c r="F48" s="62">
        <v>49.3</v>
      </c>
      <c r="G48" s="62" t="s">
        <v>67</v>
      </c>
      <c r="H48" s="62">
        <v>0</v>
      </c>
      <c r="I48" s="62">
        <f>ROUND($F48*H48,2)</f>
        <v>0</v>
      </c>
      <c r="J48" s="62">
        <v>11.45</v>
      </c>
      <c r="K48" s="62">
        <f>ROUND($F48*J48,2)</f>
        <v>564.49</v>
      </c>
      <c r="L48" s="62">
        <f>H48+J48</f>
        <v>11.45</v>
      </c>
      <c r="M48" s="62">
        <f>I48+K48</f>
        <v>564.49</v>
      </c>
    </row>
    <row r="49" spans="1:13" ht="12.75">
      <c r="A49" s="54" t="s">
        <v>19</v>
      </c>
      <c r="B49" s="55" t="s">
        <v>27</v>
      </c>
      <c r="C49" s="55">
        <v>1272</v>
      </c>
      <c r="D49" s="60">
        <f>($B$13)</f>
        <v>43160</v>
      </c>
      <c r="E49" s="61" t="s">
        <v>56</v>
      </c>
      <c r="F49" s="62">
        <v>49.3</v>
      </c>
      <c r="G49" s="62" t="s">
        <v>67</v>
      </c>
      <c r="H49" s="62">
        <v>44.9</v>
      </c>
      <c r="I49" s="62">
        <f>ROUND($F49*H49,2)</f>
        <v>2213.57</v>
      </c>
      <c r="J49" s="62">
        <v>30.63</v>
      </c>
      <c r="K49" s="62">
        <f>ROUND($F49*J49,2)</f>
        <v>1510.06</v>
      </c>
      <c r="L49" s="62">
        <f>H49+J49</f>
        <v>75.53</v>
      </c>
      <c r="M49" s="62">
        <f>I49+K49</f>
        <v>3723.63</v>
      </c>
    </row>
    <row r="50" spans="1:13" ht="12.75">
      <c r="A50" s="54"/>
      <c r="B50" s="55"/>
      <c r="C50" s="55"/>
      <c r="D50" s="60"/>
      <c r="E50" s="61"/>
      <c r="F50" s="62"/>
      <c r="G50" s="62"/>
      <c r="H50" s="62"/>
      <c r="I50" s="62"/>
      <c r="J50" s="62"/>
      <c r="K50" s="62"/>
      <c r="L50" s="62"/>
      <c r="M50" s="62"/>
    </row>
    <row r="51" spans="1:13" ht="12.75">
      <c r="A51" s="52"/>
      <c r="B51" s="39"/>
      <c r="C51" s="41"/>
      <c r="D51" s="53"/>
      <c r="E51" s="51" t="s">
        <v>59</v>
      </c>
      <c r="F51" s="53"/>
      <c r="G51" s="53"/>
      <c r="H51" s="53"/>
      <c r="I51" s="53">
        <f>TRUNC(SUM(I48:I50),2)</f>
        <v>2213.57</v>
      </c>
      <c r="J51" s="53"/>
      <c r="K51" s="53">
        <f>SUM(K48:K50)</f>
        <v>2074.55</v>
      </c>
      <c r="L51" s="53"/>
      <c r="M51" s="53">
        <f>SUM(M48:M50)</f>
        <v>4288.12</v>
      </c>
    </row>
    <row r="52" spans="1:13" ht="12.75">
      <c r="A52" s="46"/>
      <c r="B52" s="37"/>
      <c r="C52" s="37"/>
      <c r="D52" s="47"/>
      <c r="E52" s="74"/>
      <c r="F52" s="75"/>
      <c r="G52" s="76"/>
      <c r="H52" s="78"/>
      <c r="I52" s="48"/>
      <c r="J52" s="78"/>
      <c r="K52" s="48"/>
      <c r="L52" s="48"/>
      <c r="M52" s="48"/>
    </row>
    <row r="53" spans="1:13" ht="12.75">
      <c r="A53" s="43" t="s">
        <v>83</v>
      </c>
      <c r="B53" s="38"/>
      <c r="C53" s="39"/>
      <c r="D53" s="38"/>
      <c r="E53" s="40" t="s">
        <v>84</v>
      </c>
      <c r="F53" s="41"/>
      <c r="G53" s="40"/>
      <c r="H53" s="41"/>
      <c r="I53" s="42"/>
      <c r="J53" s="38"/>
      <c r="K53" s="38"/>
      <c r="L53" s="39"/>
      <c r="M53" s="38"/>
    </row>
    <row r="54" spans="1:18" ht="12.75">
      <c r="A54" s="54"/>
      <c r="B54" s="55"/>
      <c r="C54" s="55"/>
      <c r="D54" s="54"/>
      <c r="E54" s="56"/>
      <c r="F54" s="57"/>
      <c r="G54" s="58"/>
      <c r="H54" s="59"/>
      <c r="I54" s="28"/>
      <c r="J54" s="29"/>
      <c r="K54" s="28"/>
      <c r="L54" s="29"/>
      <c r="M54" s="30"/>
      <c r="Q54" s="64"/>
      <c r="R54" s="64"/>
    </row>
    <row r="55" spans="1:18" ht="12.75">
      <c r="A55" s="54" t="s">
        <v>60</v>
      </c>
      <c r="B55" s="55" t="s">
        <v>27</v>
      </c>
      <c r="C55" s="55">
        <v>1316</v>
      </c>
      <c r="D55" s="60">
        <f>($B$13)</f>
        <v>43160</v>
      </c>
      <c r="E55" s="61" t="s">
        <v>85</v>
      </c>
      <c r="F55" s="62">
        <v>27.9</v>
      </c>
      <c r="G55" s="62" t="s">
        <v>71</v>
      </c>
      <c r="H55" s="62">
        <v>0</v>
      </c>
      <c r="I55" s="62">
        <f>ROUND($F55*H55,2)</f>
        <v>0</v>
      </c>
      <c r="J55" s="62">
        <v>5.03</v>
      </c>
      <c r="K55" s="62">
        <f>ROUND($F55*J55,2)</f>
        <v>140.34</v>
      </c>
      <c r="L55" s="62">
        <f aca="true" t="shared" si="8" ref="L55:M58">H55+J55</f>
        <v>5.03</v>
      </c>
      <c r="M55" s="62">
        <f t="shared" si="8"/>
        <v>140.34</v>
      </c>
      <c r="Q55" s="64"/>
      <c r="R55" s="64"/>
    </row>
    <row r="56" spans="1:18" ht="12.75">
      <c r="A56" s="54" t="s">
        <v>19</v>
      </c>
      <c r="B56" s="55" t="s">
        <v>27</v>
      </c>
      <c r="C56" s="55">
        <v>1318</v>
      </c>
      <c r="D56" s="60">
        <f>($B$13)</f>
        <v>43160</v>
      </c>
      <c r="E56" s="61" t="s">
        <v>86</v>
      </c>
      <c r="F56" s="62">
        <v>27.9</v>
      </c>
      <c r="G56" s="62" t="s">
        <v>71</v>
      </c>
      <c r="H56" s="62">
        <v>1.77</v>
      </c>
      <c r="I56" s="62">
        <f>ROUND($F56*H56,2)</f>
        <v>49.38</v>
      </c>
      <c r="J56" s="62">
        <v>14.84</v>
      </c>
      <c r="K56" s="62">
        <f>ROUND($F56*J56,2)</f>
        <v>414.04</v>
      </c>
      <c r="L56" s="62">
        <f t="shared" si="8"/>
        <v>16.61</v>
      </c>
      <c r="M56" s="62">
        <f t="shared" si="8"/>
        <v>463.42</v>
      </c>
      <c r="Q56" s="64"/>
      <c r="R56" s="64"/>
    </row>
    <row r="57" spans="1:18" ht="12.75">
      <c r="A57" s="54" t="s">
        <v>20</v>
      </c>
      <c r="B57" s="55" t="s">
        <v>27</v>
      </c>
      <c r="C57" s="55">
        <v>1236</v>
      </c>
      <c r="D57" s="60">
        <f>($B$13)</f>
        <v>43160</v>
      </c>
      <c r="E57" s="61" t="s">
        <v>87</v>
      </c>
      <c r="F57" s="62">
        <v>2.6</v>
      </c>
      <c r="G57" s="62" t="s">
        <v>67</v>
      </c>
      <c r="H57" s="62">
        <v>2.96</v>
      </c>
      <c r="I57" s="62">
        <f>ROUND($F57*H57,2)</f>
        <v>7.7</v>
      </c>
      <c r="J57" s="62">
        <v>12.34</v>
      </c>
      <c r="K57" s="62">
        <f>ROUND($F57*J57,2)</f>
        <v>32.08</v>
      </c>
      <c r="L57" s="62">
        <f t="shared" si="8"/>
        <v>15.3</v>
      </c>
      <c r="M57" s="62">
        <f t="shared" si="8"/>
        <v>39.78</v>
      </c>
      <c r="Q57" s="65"/>
      <c r="R57" s="65"/>
    </row>
    <row r="58" spans="1:18" ht="12.75">
      <c r="A58" s="54" t="s">
        <v>21</v>
      </c>
      <c r="B58" s="55" t="s">
        <v>26</v>
      </c>
      <c r="C58" s="55">
        <v>92151</v>
      </c>
      <c r="D58" s="60">
        <f>($B$13)</f>
        <v>43160</v>
      </c>
      <c r="E58" s="61" t="s">
        <v>88</v>
      </c>
      <c r="F58" s="62">
        <v>0.3</v>
      </c>
      <c r="G58" s="62" t="s">
        <v>67</v>
      </c>
      <c r="H58" s="62">
        <v>347.46</v>
      </c>
      <c r="I58" s="62">
        <f>ROUND($F58*H58,2)</f>
        <v>104.24</v>
      </c>
      <c r="J58" s="62">
        <v>58.4</v>
      </c>
      <c r="K58" s="62">
        <f>ROUND($F58*J58,2)</f>
        <v>17.52</v>
      </c>
      <c r="L58" s="62">
        <f t="shared" si="8"/>
        <v>405.85999999999996</v>
      </c>
      <c r="M58" s="62">
        <f t="shared" si="8"/>
        <v>121.75999999999999</v>
      </c>
      <c r="Q58" s="63"/>
      <c r="R58" s="63"/>
    </row>
    <row r="59" spans="1:18" ht="12.75">
      <c r="A59" s="54"/>
      <c r="B59" s="55"/>
      <c r="C59" s="55"/>
      <c r="D59" s="60"/>
      <c r="E59" s="61"/>
      <c r="F59" s="62"/>
      <c r="G59" s="62"/>
      <c r="H59" s="62"/>
      <c r="I59" s="62"/>
      <c r="J59" s="62"/>
      <c r="K59" s="62"/>
      <c r="L59" s="62"/>
      <c r="M59" s="62"/>
      <c r="Q59" s="64"/>
      <c r="R59" s="64"/>
    </row>
    <row r="60" spans="1:13" ht="12.75">
      <c r="A60" s="52"/>
      <c r="B60" s="39"/>
      <c r="C60" s="41"/>
      <c r="D60" s="53"/>
      <c r="E60" s="51" t="s">
        <v>59</v>
      </c>
      <c r="F60" s="53"/>
      <c r="G60" s="53"/>
      <c r="H60" s="53"/>
      <c r="I60" s="53">
        <f>TRUNC(SUM(I55:I59),2)</f>
        <v>161.32</v>
      </c>
      <c r="J60" s="53"/>
      <c r="K60" s="53">
        <f>SUM(K55:K59)</f>
        <v>603.98</v>
      </c>
      <c r="L60" s="53"/>
      <c r="M60" s="53">
        <f>SUM(M55:M59)</f>
        <v>765.3</v>
      </c>
    </row>
    <row r="61" spans="1:18" ht="12.75">
      <c r="A61" s="46"/>
      <c r="B61" s="37"/>
      <c r="C61" s="37"/>
      <c r="D61" s="47"/>
      <c r="E61" s="74"/>
      <c r="F61" s="75"/>
      <c r="G61" s="76"/>
      <c r="H61" s="79"/>
      <c r="I61" s="48"/>
      <c r="J61" s="79"/>
      <c r="K61" s="48"/>
      <c r="L61" s="48"/>
      <c r="M61" s="48"/>
      <c r="Q61" s="63"/>
      <c r="R61" s="63"/>
    </row>
    <row r="62" spans="1:13" ht="12.75">
      <c r="A62" s="43" t="s">
        <v>89</v>
      </c>
      <c r="B62" s="38"/>
      <c r="C62" s="39"/>
      <c r="D62" s="38"/>
      <c r="E62" s="40" t="s">
        <v>90</v>
      </c>
      <c r="F62" s="41"/>
      <c r="G62" s="40"/>
      <c r="H62" s="41"/>
      <c r="I62" s="42"/>
      <c r="J62" s="38"/>
      <c r="K62" s="38"/>
      <c r="L62" s="39"/>
      <c r="M62" s="38"/>
    </row>
    <row r="63" spans="1:18" ht="12.75">
      <c r="A63" s="54"/>
      <c r="B63" s="55"/>
      <c r="C63" s="55"/>
      <c r="D63" s="54"/>
      <c r="E63" s="56"/>
      <c r="F63" s="57"/>
      <c r="G63" s="58"/>
      <c r="H63" s="59"/>
      <c r="I63" s="28"/>
      <c r="J63" s="29"/>
      <c r="K63" s="28"/>
      <c r="L63" s="29"/>
      <c r="M63" s="30"/>
      <c r="Q63" s="63"/>
      <c r="R63" s="63"/>
    </row>
    <row r="64" spans="1:18" ht="12.75">
      <c r="A64" s="54" t="s">
        <v>60</v>
      </c>
      <c r="B64" s="55" t="s">
        <v>26</v>
      </c>
      <c r="C64" s="55">
        <v>22161</v>
      </c>
      <c r="D64" s="60">
        <f aca="true" t="shared" si="9" ref="D64:D70">($B$13)</f>
        <v>43160</v>
      </c>
      <c r="E64" s="61" t="s">
        <v>55</v>
      </c>
      <c r="F64" s="62">
        <v>2</v>
      </c>
      <c r="G64" s="62" t="s">
        <v>67</v>
      </c>
      <c r="H64" s="62">
        <v>0</v>
      </c>
      <c r="I64" s="62">
        <f>ROUND($F64*H64,2)</f>
        <v>0</v>
      </c>
      <c r="J64" s="62">
        <v>11.45</v>
      </c>
      <c r="K64" s="62">
        <f>ROUND($F64*J64,2)</f>
        <v>22.9</v>
      </c>
      <c r="L64" s="62">
        <f>H64+J64</f>
        <v>11.45</v>
      </c>
      <c r="M64" s="62">
        <f>I64+K64</f>
        <v>22.9</v>
      </c>
      <c r="Q64" s="64"/>
      <c r="R64" s="64"/>
    </row>
    <row r="65" spans="1:13" ht="12.75">
      <c r="A65" s="54" t="s">
        <v>19</v>
      </c>
      <c r="B65" s="55" t="s">
        <v>27</v>
      </c>
      <c r="C65" s="55">
        <v>1272</v>
      </c>
      <c r="D65" s="60">
        <f t="shared" si="9"/>
        <v>43160</v>
      </c>
      <c r="E65" s="61" t="s">
        <v>56</v>
      </c>
      <c r="F65" s="62">
        <v>4.45</v>
      </c>
      <c r="G65" s="62" t="s">
        <v>67</v>
      </c>
      <c r="H65" s="62">
        <v>44.9</v>
      </c>
      <c r="I65" s="62">
        <f aca="true" t="shared" si="10" ref="I65:I70">ROUND($F65*H65,2)</f>
        <v>199.81</v>
      </c>
      <c r="J65" s="62">
        <v>30.63</v>
      </c>
      <c r="K65" s="62">
        <f aca="true" t="shared" si="11" ref="K65:K70">ROUND($F65*J65,2)</f>
        <v>136.3</v>
      </c>
      <c r="L65" s="62">
        <f aca="true" t="shared" si="12" ref="L65:L70">H65+J65</f>
        <v>75.53</v>
      </c>
      <c r="M65" s="62">
        <f aca="true" t="shared" si="13" ref="M65:M70">I65+K65</f>
        <v>336.11</v>
      </c>
    </row>
    <row r="66" spans="1:13" ht="12.75">
      <c r="A66" s="54" t="s">
        <v>20</v>
      </c>
      <c r="B66" s="55" t="s">
        <v>27</v>
      </c>
      <c r="C66" s="55">
        <v>101005</v>
      </c>
      <c r="D66" s="60">
        <f t="shared" si="9"/>
        <v>43160</v>
      </c>
      <c r="E66" s="61" t="s">
        <v>91</v>
      </c>
      <c r="F66" s="62">
        <v>2.45</v>
      </c>
      <c r="G66" s="62" t="s">
        <v>67</v>
      </c>
      <c r="H66" s="62">
        <v>2.31</v>
      </c>
      <c r="I66" s="62">
        <f t="shared" si="10"/>
        <v>5.66</v>
      </c>
      <c r="J66" s="62">
        <v>5.03</v>
      </c>
      <c r="K66" s="62">
        <f t="shared" si="11"/>
        <v>12.32</v>
      </c>
      <c r="L66" s="62">
        <f t="shared" si="12"/>
        <v>7.34</v>
      </c>
      <c r="M66" s="62">
        <f t="shared" si="13"/>
        <v>17.98</v>
      </c>
    </row>
    <row r="67" spans="1:13" ht="12.75">
      <c r="A67" s="54" t="s">
        <v>21</v>
      </c>
      <c r="B67" s="55" t="s">
        <v>27</v>
      </c>
      <c r="C67" s="55">
        <v>101036</v>
      </c>
      <c r="D67" s="60">
        <f t="shared" si="9"/>
        <v>43160</v>
      </c>
      <c r="E67" s="61" t="s">
        <v>92</v>
      </c>
      <c r="F67" s="62">
        <v>2.45</v>
      </c>
      <c r="G67" s="62" t="s">
        <v>67</v>
      </c>
      <c r="H67" s="62">
        <v>11.96</v>
      </c>
      <c r="I67" s="62">
        <f t="shared" si="10"/>
        <v>29.3</v>
      </c>
      <c r="J67" s="62">
        <v>33.28</v>
      </c>
      <c r="K67" s="62">
        <f t="shared" si="11"/>
        <v>81.54</v>
      </c>
      <c r="L67" s="62">
        <f t="shared" si="12"/>
        <v>45.24</v>
      </c>
      <c r="M67" s="62">
        <f t="shared" si="13"/>
        <v>110.84</v>
      </c>
    </row>
    <row r="68" spans="1:13" ht="12.75">
      <c r="A68" s="54" t="s">
        <v>22</v>
      </c>
      <c r="B68" s="55" t="s">
        <v>27</v>
      </c>
      <c r="C68" s="55">
        <v>1112</v>
      </c>
      <c r="D68" s="60">
        <f t="shared" si="9"/>
        <v>43160</v>
      </c>
      <c r="E68" s="61" t="s">
        <v>93</v>
      </c>
      <c r="F68" s="62">
        <v>8</v>
      </c>
      <c r="G68" s="62" t="s">
        <v>67</v>
      </c>
      <c r="H68" s="62">
        <v>7.38</v>
      </c>
      <c r="I68" s="62">
        <f t="shared" si="10"/>
        <v>59.04</v>
      </c>
      <c r="J68" s="62">
        <v>32.89</v>
      </c>
      <c r="K68" s="62">
        <f t="shared" si="11"/>
        <v>263.12</v>
      </c>
      <c r="L68" s="62">
        <f t="shared" si="12"/>
        <v>40.27</v>
      </c>
      <c r="M68" s="62">
        <f t="shared" si="13"/>
        <v>322.16</v>
      </c>
    </row>
    <row r="69" spans="1:13" ht="12.75">
      <c r="A69" s="54" t="s">
        <v>61</v>
      </c>
      <c r="B69" s="55" t="s">
        <v>27</v>
      </c>
      <c r="C69" s="55">
        <v>1256</v>
      </c>
      <c r="D69" s="60">
        <f t="shared" si="9"/>
        <v>43160</v>
      </c>
      <c r="E69" s="61" t="s">
        <v>94</v>
      </c>
      <c r="F69" s="62">
        <v>11</v>
      </c>
      <c r="G69" s="62" t="s">
        <v>71</v>
      </c>
      <c r="H69" s="62">
        <v>20.23</v>
      </c>
      <c r="I69" s="62">
        <f t="shared" si="10"/>
        <v>222.53</v>
      </c>
      <c r="J69" s="62">
        <v>20.58</v>
      </c>
      <c r="K69" s="62">
        <f t="shared" si="11"/>
        <v>226.38</v>
      </c>
      <c r="L69" s="62">
        <f t="shared" si="12"/>
        <v>40.81</v>
      </c>
      <c r="M69" s="62">
        <f t="shared" si="13"/>
        <v>448.90999999999997</v>
      </c>
    </row>
    <row r="70" spans="1:13" ht="12.75">
      <c r="A70" s="54" t="s">
        <v>62</v>
      </c>
      <c r="B70" s="55" t="s">
        <v>27</v>
      </c>
      <c r="C70" s="55">
        <v>1166</v>
      </c>
      <c r="D70" s="60">
        <f t="shared" si="9"/>
        <v>43160</v>
      </c>
      <c r="E70" s="61" t="s">
        <v>95</v>
      </c>
      <c r="F70" s="62">
        <v>2</v>
      </c>
      <c r="G70" s="62" t="s">
        <v>67</v>
      </c>
      <c r="H70" s="62">
        <v>24.6</v>
      </c>
      <c r="I70" s="62">
        <f t="shared" si="10"/>
        <v>49.2</v>
      </c>
      <c r="J70" s="62">
        <v>37.51</v>
      </c>
      <c r="K70" s="62">
        <f t="shared" si="11"/>
        <v>75.02</v>
      </c>
      <c r="L70" s="62">
        <f t="shared" si="12"/>
        <v>62.11</v>
      </c>
      <c r="M70" s="62">
        <f t="shared" si="13"/>
        <v>124.22</v>
      </c>
    </row>
    <row r="71" spans="1:13" ht="12.75">
      <c r="A71" s="54"/>
      <c r="B71" s="55"/>
      <c r="C71" s="55"/>
      <c r="D71" s="54"/>
      <c r="E71" s="56"/>
      <c r="F71" s="57"/>
      <c r="G71" s="58"/>
      <c r="H71" s="59"/>
      <c r="I71" s="28"/>
      <c r="J71" s="29"/>
      <c r="K71" s="28"/>
      <c r="L71" s="29"/>
      <c r="M71" s="30"/>
    </row>
    <row r="72" spans="1:13" ht="12.75">
      <c r="A72" s="52"/>
      <c r="B72" s="39"/>
      <c r="C72" s="41"/>
      <c r="D72" s="53"/>
      <c r="E72" s="51" t="s">
        <v>59</v>
      </c>
      <c r="F72" s="53"/>
      <c r="G72" s="53"/>
      <c r="H72" s="53"/>
      <c r="I72" s="53">
        <f>TRUNC(SUM(I64:I71),2)</f>
        <v>565.54</v>
      </c>
      <c r="J72" s="53"/>
      <c r="K72" s="53">
        <f>SUM(K64:K71)</f>
        <v>817.58</v>
      </c>
      <c r="L72" s="53"/>
      <c r="M72" s="53">
        <f>SUM(M64:M71)</f>
        <v>1383.1200000000001</v>
      </c>
    </row>
    <row r="73" spans="1:13" ht="12.75">
      <c r="A73" s="46"/>
      <c r="B73" s="37"/>
      <c r="C73" s="37"/>
      <c r="D73" s="47"/>
      <c r="E73" s="74"/>
      <c r="F73" s="75"/>
      <c r="G73" s="76"/>
      <c r="H73" s="79"/>
      <c r="I73" s="48"/>
      <c r="J73" s="79"/>
      <c r="K73" s="48"/>
      <c r="L73" s="48"/>
      <c r="M73" s="48"/>
    </row>
    <row r="74" spans="1:13" ht="12.75">
      <c r="A74" s="43" t="s">
        <v>96</v>
      </c>
      <c r="B74" s="38"/>
      <c r="C74" s="39"/>
      <c r="D74" s="38"/>
      <c r="E74" s="40" t="s">
        <v>97</v>
      </c>
      <c r="F74" s="41"/>
      <c r="G74" s="40"/>
      <c r="H74" s="41"/>
      <c r="I74" s="42"/>
      <c r="J74" s="38"/>
      <c r="K74" s="38"/>
      <c r="L74" s="39"/>
      <c r="M74" s="38"/>
    </row>
    <row r="75" spans="1:13" ht="12.75">
      <c r="A75" s="54"/>
      <c r="B75" s="55"/>
      <c r="C75" s="55"/>
      <c r="D75" s="54"/>
      <c r="E75" s="56"/>
      <c r="F75" s="57"/>
      <c r="G75" s="58"/>
      <c r="H75" s="59"/>
      <c r="I75" s="28"/>
      <c r="J75" s="29"/>
      <c r="K75" s="28"/>
      <c r="L75" s="29"/>
      <c r="M75" s="30"/>
    </row>
    <row r="76" spans="1:13" ht="12.75">
      <c r="A76" s="54" t="s">
        <v>60</v>
      </c>
      <c r="B76" s="55" t="s">
        <v>27</v>
      </c>
      <c r="C76" s="55">
        <v>111254</v>
      </c>
      <c r="D76" s="60">
        <f>($B$13)</f>
        <v>43160</v>
      </c>
      <c r="E76" s="61" t="s">
        <v>98</v>
      </c>
      <c r="F76" s="62">
        <v>3</v>
      </c>
      <c r="G76" s="62" t="s">
        <v>182</v>
      </c>
      <c r="H76" s="62">
        <v>1.21</v>
      </c>
      <c r="I76" s="62">
        <f>ROUND($F76*H76,2)</f>
        <v>3.63</v>
      </c>
      <c r="J76" s="62">
        <v>11.68</v>
      </c>
      <c r="K76" s="62">
        <f>ROUND($F76*J76,2)</f>
        <v>35.04</v>
      </c>
      <c r="L76" s="62">
        <f aca="true" t="shared" si="14" ref="L76:M79">H76+J76</f>
        <v>12.89</v>
      </c>
      <c r="M76" s="62">
        <f t="shared" si="14"/>
        <v>38.67</v>
      </c>
    </row>
    <row r="77" spans="1:13" ht="12.75">
      <c r="A77" s="54" t="s">
        <v>19</v>
      </c>
      <c r="B77" s="55" t="s">
        <v>27</v>
      </c>
      <c r="C77" s="55" t="s">
        <v>155</v>
      </c>
      <c r="D77" s="60">
        <f>($B$13)</f>
        <v>43160</v>
      </c>
      <c r="E77" s="61" t="s">
        <v>73</v>
      </c>
      <c r="F77" s="62">
        <v>64.9</v>
      </c>
      <c r="G77" s="62" t="s">
        <v>71</v>
      </c>
      <c r="H77" s="62">
        <v>0</v>
      </c>
      <c r="I77" s="62">
        <f>ROUND($F77*H77,2)</f>
        <v>0</v>
      </c>
      <c r="J77" s="62">
        <v>8.17</v>
      </c>
      <c r="K77" s="62">
        <f>ROUND($F77*J77,2)</f>
        <v>530.23</v>
      </c>
      <c r="L77" s="62">
        <f t="shared" si="14"/>
        <v>8.17</v>
      </c>
      <c r="M77" s="62">
        <f t="shared" si="14"/>
        <v>530.23</v>
      </c>
    </row>
    <row r="78" spans="1:13" ht="12.75">
      <c r="A78" s="54" t="s">
        <v>20</v>
      </c>
      <c r="B78" s="55" t="s">
        <v>27</v>
      </c>
      <c r="C78" s="55">
        <v>1216</v>
      </c>
      <c r="D78" s="60">
        <f>($B$13)</f>
        <v>43160</v>
      </c>
      <c r="E78" s="61" t="s">
        <v>99</v>
      </c>
      <c r="F78" s="62">
        <v>64.9</v>
      </c>
      <c r="G78" s="62" t="s">
        <v>71</v>
      </c>
      <c r="H78" s="62">
        <v>1.6</v>
      </c>
      <c r="I78" s="62">
        <f>ROUND($F78*H78,2)</f>
        <v>103.84</v>
      </c>
      <c r="J78" s="62">
        <v>12.34</v>
      </c>
      <c r="K78" s="62">
        <f>ROUND($F78*J78,2)</f>
        <v>800.87</v>
      </c>
      <c r="L78" s="62">
        <f t="shared" si="14"/>
        <v>13.94</v>
      </c>
      <c r="M78" s="62">
        <f t="shared" si="14"/>
        <v>904.71</v>
      </c>
    </row>
    <row r="79" spans="1:13" ht="12.75">
      <c r="A79" s="54" t="s">
        <v>21</v>
      </c>
      <c r="B79" s="55" t="s">
        <v>27</v>
      </c>
      <c r="C79" s="55" t="s">
        <v>156</v>
      </c>
      <c r="D79" s="60">
        <f>($B$13)</f>
        <v>43160</v>
      </c>
      <c r="E79" s="61" t="s">
        <v>74</v>
      </c>
      <c r="F79" s="62">
        <v>1</v>
      </c>
      <c r="G79" s="62" t="s">
        <v>182</v>
      </c>
      <c r="H79" s="62">
        <v>13.44</v>
      </c>
      <c r="I79" s="62">
        <f>ROUND($F79*H79,2)</f>
        <v>13.44</v>
      </c>
      <c r="J79" s="62">
        <v>45.49</v>
      </c>
      <c r="K79" s="62">
        <f>ROUND($F79*J79,2)</f>
        <v>45.49</v>
      </c>
      <c r="L79" s="62">
        <f t="shared" si="14"/>
        <v>58.93</v>
      </c>
      <c r="M79" s="62">
        <f t="shared" si="14"/>
        <v>58.93</v>
      </c>
    </row>
    <row r="80" spans="1:13" ht="12.75">
      <c r="A80" s="54"/>
      <c r="B80" s="55"/>
      <c r="C80" s="55"/>
      <c r="D80" s="60"/>
      <c r="E80" s="61"/>
      <c r="F80" s="62"/>
      <c r="G80" s="62"/>
      <c r="H80" s="62"/>
      <c r="I80" s="62"/>
      <c r="J80" s="62"/>
      <c r="K80" s="62"/>
      <c r="L80" s="62"/>
      <c r="M80" s="62"/>
    </row>
    <row r="81" spans="1:13" ht="12.75">
      <c r="A81" s="52"/>
      <c r="B81" s="39"/>
      <c r="C81" s="41"/>
      <c r="D81" s="53"/>
      <c r="E81" s="51" t="s">
        <v>59</v>
      </c>
      <c r="F81" s="53"/>
      <c r="G81" s="53"/>
      <c r="H81" s="53"/>
      <c r="I81" s="53">
        <f>TRUNC(SUM(I76:I80),2)</f>
        <v>120.91</v>
      </c>
      <c r="J81" s="53"/>
      <c r="K81" s="53">
        <f>SUM(K76:K80)</f>
        <v>1411.6299999999999</v>
      </c>
      <c r="L81" s="53"/>
      <c r="M81" s="53">
        <f>SUM(M76:M80)</f>
        <v>1532.5400000000002</v>
      </c>
    </row>
    <row r="82" spans="1:13" ht="12.75">
      <c r="A82" s="46"/>
      <c r="B82" s="37"/>
      <c r="C82" s="37"/>
      <c r="D82" s="47"/>
      <c r="E82" s="74"/>
      <c r="F82" s="75"/>
      <c r="G82" s="76"/>
      <c r="H82" s="79"/>
      <c r="I82" s="48"/>
      <c r="J82" s="78"/>
      <c r="K82" s="48"/>
      <c r="L82" s="48"/>
      <c r="M82" s="48"/>
    </row>
    <row r="83" spans="1:13" ht="12.75">
      <c r="A83" s="43" t="s">
        <v>100</v>
      </c>
      <c r="B83" s="38"/>
      <c r="C83" s="39"/>
      <c r="D83" s="38"/>
      <c r="E83" s="40" t="s">
        <v>101</v>
      </c>
      <c r="F83" s="41"/>
      <c r="G83" s="40"/>
      <c r="H83" s="41"/>
      <c r="I83" s="42"/>
      <c r="J83" s="38"/>
      <c r="K83" s="38"/>
      <c r="L83" s="39"/>
      <c r="M83" s="38"/>
    </row>
    <row r="84" spans="1:13" ht="12.75">
      <c r="A84" s="54"/>
      <c r="B84" s="55"/>
      <c r="C84" s="55"/>
      <c r="D84" s="54"/>
      <c r="E84" s="56"/>
      <c r="F84" s="57"/>
      <c r="G84" s="58"/>
      <c r="H84" s="59"/>
      <c r="I84" s="28"/>
      <c r="J84" s="29"/>
      <c r="K84" s="28"/>
      <c r="L84" s="29"/>
      <c r="M84" s="30"/>
    </row>
    <row r="85" spans="1:13" ht="12.75">
      <c r="A85" s="54" t="s">
        <v>60</v>
      </c>
      <c r="B85" s="55" t="s">
        <v>27</v>
      </c>
      <c r="C85" s="55">
        <v>171093</v>
      </c>
      <c r="D85" s="60">
        <f aca="true" t="shared" si="15" ref="D85:D93">($B$13)</f>
        <v>43160</v>
      </c>
      <c r="E85" s="61" t="s">
        <v>102</v>
      </c>
      <c r="F85" s="62">
        <v>2</v>
      </c>
      <c r="G85" s="62" t="s">
        <v>71</v>
      </c>
      <c r="H85" s="62">
        <v>3.23</v>
      </c>
      <c r="I85" s="62">
        <f>ROUND($F85*H85,2)</f>
        <v>6.46</v>
      </c>
      <c r="J85" s="62">
        <v>4.26</v>
      </c>
      <c r="K85" s="62">
        <f>ROUND($F85*J85,2)</f>
        <v>8.52</v>
      </c>
      <c r="L85" s="62">
        <f>H85+J85</f>
        <v>7.49</v>
      </c>
      <c r="M85" s="62">
        <f>I85+K85</f>
        <v>14.98</v>
      </c>
    </row>
    <row r="86" spans="1:13" ht="12.75">
      <c r="A86" s="54" t="s">
        <v>19</v>
      </c>
      <c r="B86" s="55" t="s">
        <v>27</v>
      </c>
      <c r="C86" s="55">
        <v>174056</v>
      </c>
      <c r="D86" s="60">
        <f t="shared" si="15"/>
        <v>43160</v>
      </c>
      <c r="E86" s="61" t="s">
        <v>103</v>
      </c>
      <c r="F86" s="62">
        <v>1</v>
      </c>
      <c r="G86" s="62" t="s">
        <v>182</v>
      </c>
      <c r="H86" s="62">
        <v>16.24</v>
      </c>
      <c r="I86" s="62">
        <f aca="true" t="shared" si="16" ref="I86:I93">ROUND($F86*H86,2)</f>
        <v>16.24</v>
      </c>
      <c r="J86" s="62">
        <v>8.53</v>
      </c>
      <c r="K86" s="62">
        <f aca="true" t="shared" si="17" ref="K86:K93">ROUND($F86*J86,2)</f>
        <v>8.53</v>
      </c>
      <c r="L86" s="62">
        <f aca="true" t="shared" si="18" ref="L86:L93">H86+J86</f>
        <v>24.769999999999996</v>
      </c>
      <c r="M86" s="62">
        <f aca="true" t="shared" si="19" ref="M86:M93">I86+K86</f>
        <v>24.769999999999996</v>
      </c>
    </row>
    <row r="87" spans="1:13" ht="12.75">
      <c r="A87" s="54" t="s">
        <v>20</v>
      </c>
      <c r="B87" s="55" t="s">
        <v>27</v>
      </c>
      <c r="C87" s="55">
        <v>174041</v>
      </c>
      <c r="D87" s="60">
        <f t="shared" si="15"/>
        <v>43160</v>
      </c>
      <c r="E87" s="61" t="s">
        <v>104</v>
      </c>
      <c r="F87" s="62">
        <v>7</v>
      </c>
      <c r="G87" s="62" t="s">
        <v>182</v>
      </c>
      <c r="H87" s="62">
        <v>12.9</v>
      </c>
      <c r="I87" s="62">
        <f t="shared" si="16"/>
        <v>90.3</v>
      </c>
      <c r="J87" s="62">
        <v>5.12</v>
      </c>
      <c r="K87" s="62">
        <f t="shared" si="17"/>
        <v>35.84</v>
      </c>
      <c r="L87" s="62">
        <f t="shared" si="18"/>
        <v>18.02</v>
      </c>
      <c r="M87" s="62">
        <f t="shared" si="19"/>
        <v>126.14</v>
      </c>
    </row>
    <row r="88" spans="1:13" ht="12.75">
      <c r="A88" s="54" t="s">
        <v>21</v>
      </c>
      <c r="B88" s="55" t="s">
        <v>27</v>
      </c>
      <c r="C88" s="55">
        <v>1727</v>
      </c>
      <c r="D88" s="60">
        <f t="shared" si="15"/>
        <v>43160</v>
      </c>
      <c r="E88" s="61" t="s">
        <v>105</v>
      </c>
      <c r="F88" s="62">
        <v>1</v>
      </c>
      <c r="G88" s="62" t="s">
        <v>182</v>
      </c>
      <c r="H88" s="62">
        <v>14.65</v>
      </c>
      <c r="I88" s="62">
        <f t="shared" si="16"/>
        <v>14.65</v>
      </c>
      <c r="J88" s="62">
        <v>4.26</v>
      </c>
      <c r="K88" s="62">
        <f t="shared" si="17"/>
        <v>4.26</v>
      </c>
      <c r="L88" s="62">
        <f t="shared" si="18"/>
        <v>18.91</v>
      </c>
      <c r="M88" s="62">
        <f t="shared" si="19"/>
        <v>18.91</v>
      </c>
    </row>
    <row r="89" spans="1:13" ht="12.75">
      <c r="A89" s="54" t="s">
        <v>22</v>
      </c>
      <c r="B89" s="55" t="s">
        <v>27</v>
      </c>
      <c r="C89" s="55">
        <v>172099</v>
      </c>
      <c r="D89" s="60">
        <f t="shared" si="15"/>
        <v>43160</v>
      </c>
      <c r="E89" s="61" t="s">
        <v>106</v>
      </c>
      <c r="F89" s="62">
        <v>10</v>
      </c>
      <c r="G89" s="62" t="s">
        <v>71</v>
      </c>
      <c r="H89" s="62">
        <v>1.67</v>
      </c>
      <c r="I89" s="62">
        <f t="shared" si="16"/>
        <v>16.7</v>
      </c>
      <c r="J89" s="62">
        <v>0.85</v>
      </c>
      <c r="K89" s="62">
        <f t="shared" si="17"/>
        <v>8.5</v>
      </c>
      <c r="L89" s="62">
        <f t="shared" si="18"/>
        <v>2.52</v>
      </c>
      <c r="M89" s="62">
        <f t="shared" si="19"/>
        <v>25.2</v>
      </c>
    </row>
    <row r="90" spans="1:13" ht="12.75">
      <c r="A90" s="54" t="s">
        <v>61</v>
      </c>
      <c r="B90" s="55" t="s">
        <v>27</v>
      </c>
      <c r="C90" s="55">
        <v>1941</v>
      </c>
      <c r="D90" s="60">
        <f t="shared" si="15"/>
        <v>43160</v>
      </c>
      <c r="E90" s="61" t="s">
        <v>107</v>
      </c>
      <c r="F90" s="62">
        <v>68</v>
      </c>
      <c r="G90" s="62" t="s">
        <v>182</v>
      </c>
      <c r="H90" s="62">
        <v>66.04</v>
      </c>
      <c r="I90" s="62">
        <f t="shared" si="16"/>
        <v>4490.72</v>
      </c>
      <c r="J90" s="62">
        <v>16.05</v>
      </c>
      <c r="K90" s="62">
        <f t="shared" si="17"/>
        <v>1091.4</v>
      </c>
      <c r="L90" s="62">
        <f t="shared" si="18"/>
        <v>82.09</v>
      </c>
      <c r="M90" s="62">
        <f t="shared" si="19"/>
        <v>5582.120000000001</v>
      </c>
    </row>
    <row r="91" spans="1:13" ht="12.75">
      <c r="A91" s="54" t="s">
        <v>62</v>
      </c>
      <c r="B91" s="55" t="s">
        <v>27</v>
      </c>
      <c r="C91" s="55">
        <v>1929</v>
      </c>
      <c r="D91" s="60">
        <f t="shared" si="15"/>
        <v>43160</v>
      </c>
      <c r="E91" s="61" t="s">
        <v>108</v>
      </c>
      <c r="F91" s="62">
        <v>15</v>
      </c>
      <c r="G91" s="62" t="s">
        <v>182</v>
      </c>
      <c r="H91" s="62">
        <v>23.56</v>
      </c>
      <c r="I91" s="62">
        <f t="shared" si="16"/>
        <v>353.4</v>
      </c>
      <c r="J91" s="62">
        <v>4.26</v>
      </c>
      <c r="K91" s="62">
        <f t="shared" si="17"/>
        <v>63.9</v>
      </c>
      <c r="L91" s="62">
        <f t="shared" si="18"/>
        <v>27.82</v>
      </c>
      <c r="M91" s="62">
        <f t="shared" si="19"/>
        <v>417.29999999999995</v>
      </c>
    </row>
    <row r="92" spans="1:13" ht="12.75">
      <c r="A92" s="54" t="s">
        <v>63</v>
      </c>
      <c r="B92" s="55" t="s">
        <v>27</v>
      </c>
      <c r="C92" s="55">
        <v>1942</v>
      </c>
      <c r="D92" s="60">
        <f t="shared" si="15"/>
        <v>43160</v>
      </c>
      <c r="E92" s="61" t="s">
        <v>109</v>
      </c>
      <c r="F92" s="62">
        <v>1</v>
      </c>
      <c r="G92" s="62" t="s">
        <v>182</v>
      </c>
      <c r="H92" s="62">
        <v>257.51</v>
      </c>
      <c r="I92" s="62">
        <f t="shared" si="16"/>
        <v>257.51</v>
      </c>
      <c r="J92" s="62">
        <v>25.67</v>
      </c>
      <c r="K92" s="62">
        <f t="shared" si="17"/>
        <v>25.67</v>
      </c>
      <c r="L92" s="62">
        <f t="shared" si="18"/>
        <v>283.18</v>
      </c>
      <c r="M92" s="62">
        <f t="shared" si="19"/>
        <v>283.18</v>
      </c>
    </row>
    <row r="93" spans="1:13" ht="12.75">
      <c r="A93" s="54" t="s">
        <v>64</v>
      </c>
      <c r="B93" s="55" t="s">
        <v>27</v>
      </c>
      <c r="C93" s="55">
        <v>1939</v>
      </c>
      <c r="D93" s="60">
        <f t="shared" si="15"/>
        <v>43160</v>
      </c>
      <c r="E93" s="61" t="s">
        <v>110</v>
      </c>
      <c r="F93" s="62">
        <v>2</v>
      </c>
      <c r="G93" s="62" t="s">
        <v>182</v>
      </c>
      <c r="H93" s="62">
        <v>106.89</v>
      </c>
      <c r="I93" s="62">
        <f t="shared" si="16"/>
        <v>213.78</v>
      </c>
      <c r="J93" s="62">
        <v>38.53</v>
      </c>
      <c r="K93" s="62">
        <f t="shared" si="17"/>
        <v>77.06</v>
      </c>
      <c r="L93" s="62">
        <f t="shared" si="18"/>
        <v>145.42000000000002</v>
      </c>
      <c r="M93" s="62">
        <f t="shared" si="19"/>
        <v>290.84000000000003</v>
      </c>
    </row>
    <row r="94" spans="1:13" ht="12.75">
      <c r="A94" s="54"/>
      <c r="B94" s="55"/>
      <c r="C94" s="55"/>
      <c r="D94" s="60"/>
      <c r="E94" s="61"/>
      <c r="F94" s="62"/>
      <c r="G94" s="62"/>
      <c r="H94" s="62"/>
      <c r="I94" s="62"/>
      <c r="J94" s="62"/>
      <c r="K94" s="62"/>
      <c r="L94" s="62"/>
      <c r="M94" s="62"/>
    </row>
    <row r="95" spans="1:13" ht="12.75">
      <c r="A95" s="52"/>
      <c r="B95" s="39"/>
      <c r="C95" s="41"/>
      <c r="D95" s="53"/>
      <c r="E95" s="51" t="s">
        <v>59</v>
      </c>
      <c r="F95" s="53"/>
      <c r="G95" s="53"/>
      <c r="H95" s="53"/>
      <c r="I95" s="53">
        <f>TRUNC(SUM(I85:I94),2)</f>
        <v>5459.76</v>
      </c>
      <c r="J95" s="53"/>
      <c r="K95" s="53">
        <f>SUM(K85:K94)</f>
        <v>1323.6800000000003</v>
      </c>
      <c r="L95" s="53"/>
      <c r="M95" s="53">
        <f>SUM(M85:M94)</f>
        <v>6783.440000000001</v>
      </c>
    </row>
    <row r="96" spans="1:13" ht="12.75">
      <c r="A96" s="46"/>
      <c r="B96" s="37"/>
      <c r="C96" s="37"/>
      <c r="D96" s="47"/>
      <c r="E96" s="74"/>
      <c r="F96" s="75"/>
      <c r="G96" s="76"/>
      <c r="H96" s="78"/>
      <c r="I96" s="48"/>
      <c r="J96" s="78"/>
      <c r="K96" s="48"/>
      <c r="L96" s="48"/>
      <c r="M96" s="48"/>
    </row>
    <row r="97" spans="1:13" ht="12.75">
      <c r="A97" s="43" t="s">
        <v>111</v>
      </c>
      <c r="B97" s="38"/>
      <c r="C97" s="39"/>
      <c r="D97" s="38"/>
      <c r="E97" s="40" t="s">
        <v>112</v>
      </c>
      <c r="F97" s="41"/>
      <c r="G97" s="40"/>
      <c r="H97" s="41"/>
      <c r="I97" s="42"/>
      <c r="J97" s="38"/>
      <c r="K97" s="38"/>
      <c r="L97" s="39"/>
      <c r="M97" s="38"/>
    </row>
    <row r="98" spans="1:13" ht="12.75">
      <c r="A98" s="54"/>
      <c r="B98" s="55"/>
      <c r="C98" s="55"/>
      <c r="D98" s="54"/>
      <c r="E98" s="56"/>
      <c r="F98" s="57"/>
      <c r="G98" s="58"/>
      <c r="H98" s="59"/>
      <c r="I98" s="28"/>
      <c r="J98" s="29"/>
      <c r="K98" s="28"/>
      <c r="L98" s="29"/>
      <c r="M98" s="30"/>
    </row>
    <row r="99" spans="1:13" ht="12.75">
      <c r="A99" s="54" t="s">
        <v>60</v>
      </c>
      <c r="B99" s="55" t="s">
        <v>27</v>
      </c>
      <c r="C99" s="55">
        <v>1376</v>
      </c>
      <c r="D99" s="60">
        <f>($B$13)</f>
        <v>43160</v>
      </c>
      <c r="E99" s="61" t="s">
        <v>113</v>
      </c>
      <c r="F99" s="62">
        <v>3</v>
      </c>
      <c r="G99" s="62" t="s">
        <v>182</v>
      </c>
      <c r="H99" s="62">
        <v>0</v>
      </c>
      <c r="I99" s="62">
        <f>ROUND($F99*H99,2)</f>
        <v>0</v>
      </c>
      <c r="J99" s="62">
        <v>16.34</v>
      </c>
      <c r="K99" s="62">
        <f>ROUND($F99*J99,2)</f>
        <v>49.02</v>
      </c>
      <c r="L99" s="62">
        <f aca="true" t="shared" si="20" ref="L99:M102">H99+J99</f>
        <v>16.34</v>
      </c>
      <c r="M99" s="62">
        <f t="shared" si="20"/>
        <v>49.02</v>
      </c>
    </row>
    <row r="100" spans="1:13" ht="12.75">
      <c r="A100" s="54" t="s">
        <v>19</v>
      </c>
      <c r="B100" s="55" t="s">
        <v>27</v>
      </c>
      <c r="C100" s="55" t="s">
        <v>157</v>
      </c>
      <c r="D100" s="60">
        <f>($B$13)</f>
        <v>43160</v>
      </c>
      <c r="E100" s="61" t="s">
        <v>75</v>
      </c>
      <c r="F100" s="62">
        <v>1</v>
      </c>
      <c r="G100" s="62" t="s">
        <v>182</v>
      </c>
      <c r="H100" s="62">
        <v>17.2</v>
      </c>
      <c r="I100" s="62">
        <f>ROUND($F100*H100,2)</f>
        <v>17.2</v>
      </c>
      <c r="J100" s="62">
        <v>70.47</v>
      </c>
      <c r="K100" s="62">
        <f>ROUND($F100*J100,2)</f>
        <v>70.47</v>
      </c>
      <c r="L100" s="62">
        <f t="shared" si="20"/>
        <v>87.67</v>
      </c>
      <c r="M100" s="62">
        <f t="shared" si="20"/>
        <v>87.67</v>
      </c>
    </row>
    <row r="101" spans="1:13" ht="12.75">
      <c r="A101" s="54" t="s">
        <v>20</v>
      </c>
      <c r="B101" s="55" t="s">
        <v>27</v>
      </c>
      <c r="C101" s="55">
        <v>1240</v>
      </c>
      <c r="D101" s="60">
        <f>($B$13)</f>
        <v>43160</v>
      </c>
      <c r="E101" s="61" t="s">
        <v>114</v>
      </c>
      <c r="F101" s="62">
        <v>3</v>
      </c>
      <c r="G101" s="62" t="s">
        <v>182</v>
      </c>
      <c r="H101" s="62">
        <v>85.63</v>
      </c>
      <c r="I101" s="62">
        <f>ROUND($F101*H101,2)</f>
        <v>256.89</v>
      </c>
      <c r="J101" s="62">
        <v>22.74</v>
      </c>
      <c r="K101" s="62">
        <f>ROUND($F101*J101,2)</f>
        <v>68.22</v>
      </c>
      <c r="L101" s="62">
        <f t="shared" si="20"/>
        <v>108.36999999999999</v>
      </c>
      <c r="M101" s="62">
        <f t="shared" si="20"/>
        <v>325.11</v>
      </c>
    </row>
    <row r="102" spans="1:13" ht="12.75">
      <c r="A102" s="54" t="s">
        <v>21</v>
      </c>
      <c r="B102" s="55" t="s">
        <v>27</v>
      </c>
      <c r="C102" s="55">
        <v>1669</v>
      </c>
      <c r="D102" s="60">
        <f>($B$13)</f>
        <v>43160</v>
      </c>
      <c r="E102" s="61" t="s">
        <v>115</v>
      </c>
      <c r="F102" s="62">
        <v>2</v>
      </c>
      <c r="G102" s="62" t="s">
        <v>182</v>
      </c>
      <c r="H102" s="62">
        <v>83.7</v>
      </c>
      <c r="I102" s="62">
        <f>ROUND($F102*H102,2)</f>
        <v>167.4</v>
      </c>
      <c r="J102" s="62">
        <v>22.74</v>
      </c>
      <c r="K102" s="62">
        <f>ROUND($F102*J102,2)</f>
        <v>45.48</v>
      </c>
      <c r="L102" s="62">
        <f t="shared" si="20"/>
        <v>106.44</v>
      </c>
      <c r="M102" s="62">
        <f t="shared" si="20"/>
        <v>212.88</v>
      </c>
    </row>
    <row r="103" spans="1:13" ht="12.75">
      <c r="A103" s="54"/>
      <c r="B103" s="55"/>
      <c r="C103" s="55"/>
      <c r="D103" s="60"/>
      <c r="E103" s="61"/>
      <c r="F103" s="62"/>
      <c r="G103" s="62"/>
      <c r="H103" s="62"/>
      <c r="I103" s="62"/>
      <c r="J103" s="62"/>
      <c r="K103" s="62"/>
      <c r="L103" s="62"/>
      <c r="M103" s="62"/>
    </row>
    <row r="104" spans="1:13" ht="12.75">
      <c r="A104" s="52"/>
      <c r="B104" s="39"/>
      <c r="C104" s="41"/>
      <c r="D104" s="53"/>
      <c r="E104" s="51" t="s">
        <v>59</v>
      </c>
      <c r="F104" s="53"/>
      <c r="G104" s="53"/>
      <c r="H104" s="53"/>
      <c r="I104" s="53">
        <f>TRUNC(SUM(I99:I103),2)</f>
        <v>441.49</v>
      </c>
      <c r="J104" s="53"/>
      <c r="K104" s="53">
        <f>SUM(K99:K103)</f>
        <v>233.19</v>
      </c>
      <c r="L104" s="53"/>
      <c r="M104" s="53">
        <f>SUM(M99:M103)</f>
        <v>674.6800000000001</v>
      </c>
    </row>
    <row r="105" spans="1:13" ht="12.75">
      <c r="A105" s="46"/>
      <c r="B105" s="37"/>
      <c r="C105" s="37"/>
      <c r="D105" s="47"/>
      <c r="E105" s="74"/>
      <c r="F105" s="75"/>
      <c r="G105" s="76"/>
      <c r="H105" s="79"/>
      <c r="I105" s="48"/>
      <c r="J105" s="79"/>
      <c r="K105" s="48"/>
      <c r="L105" s="48"/>
      <c r="M105" s="48"/>
    </row>
    <row r="106" spans="1:13" ht="12.75">
      <c r="A106" s="43" t="s">
        <v>116</v>
      </c>
      <c r="B106" s="38"/>
      <c r="C106" s="39"/>
      <c r="D106" s="38"/>
      <c r="E106" s="40" t="s">
        <v>117</v>
      </c>
      <c r="F106" s="41"/>
      <c r="G106" s="40"/>
      <c r="H106" s="41"/>
      <c r="I106" s="42"/>
      <c r="J106" s="38"/>
      <c r="K106" s="38"/>
      <c r="L106" s="39"/>
      <c r="M106" s="38"/>
    </row>
    <row r="107" spans="1:13" ht="12.75">
      <c r="A107" s="54"/>
      <c r="B107" s="55"/>
      <c r="C107" s="55"/>
      <c r="D107" s="54"/>
      <c r="E107" s="56"/>
      <c r="F107" s="57"/>
      <c r="G107" s="58"/>
      <c r="H107" s="59"/>
      <c r="I107" s="28"/>
      <c r="J107" s="29"/>
      <c r="K107" s="28"/>
      <c r="L107" s="29"/>
      <c r="M107" s="30"/>
    </row>
    <row r="108" spans="1:13" ht="12.75">
      <c r="A108" s="54" t="s">
        <v>60</v>
      </c>
      <c r="B108" s="55" t="s">
        <v>27</v>
      </c>
      <c r="C108" s="55">
        <v>1369</v>
      </c>
      <c r="D108" s="60">
        <f>($B$13)</f>
        <v>43160</v>
      </c>
      <c r="E108" s="61" t="s">
        <v>118</v>
      </c>
      <c r="F108" s="62">
        <v>7</v>
      </c>
      <c r="G108" s="62" t="s">
        <v>182</v>
      </c>
      <c r="H108" s="62">
        <v>16.8</v>
      </c>
      <c r="I108" s="62">
        <f>ROUND($F108*H108,2)</f>
        <v>117.6</v>
      </c>
      <c r="J108" s="62">
        <v>74.44</v>
      </c>
      <c r="K108" s="62">
        <f>ROUND($F108*J108,2)</f>
        <v>521.08</v>
      </c>
      <c r="L108" s="62">
        <f>H108+J108</f>
        <v>91.24</v>
      </c>
      <c r="M108" s="62">
        <f>I108+K108</f>
        <v>638.6800000000001</v>
      </c>
    </row>
    <row r="109" spans="1:13" ht="12.75">
      <c r="A109" s="54" t="s">
        <v>19</v>
      </c>
      <c r="B109" s="55" t="s">
        <v>27</v>
      </c>
      <c r="C109" s="55" t="s">
        <v>162</v>
      </c>
      <c r="D109" s="60">
        <f>($B$13)</f>
        <v>43160</v>
      </c>
      <c r="E109" s="61" t="s">
        <v>35</v>
      </c>
      <c r="F109" s="62">
        <v>9.3</v>
      </c>
      <c r="G109" s="62" t="s">
        <v>71</v>
      </c>
      <c r="H109" s="62">
        <v>3.94</v>
      </c>
      <c r="I109" s="62">
        <f aca="true" t="shared" si="21" ref="I109:I122">ROUND($F109*H109,2)</f>
        <v>36.64</v>
      </c>
      <c r="J109" s="62">
        <v>6.38</v>
      </c>
      <c r="K109" s="62">
        <f aca="true" t="shared" si="22" ref="K109:K122">ROUND($F109*J109,2)</f>
        <v>59.33</v>
      </c>
      <c r="L109" s="62">
        <f aca="true" t="shared" si="23" ref="L109:L122">H109+J109</f>
        <v>10.32</v>
      </c>
      <c r="M109" s="62">
        <f aca="true" t="shared" si="24" ref="M109:M122">I109+K109</f>
        <v>95.97</v>
      </c>
    </row>
    <row r="110" spans="1:13" ht="12.75">
      <c r="A110" s="54" t="s">
        <v>20</v>
      </c>
      <c r="B110" s="55" t="s">
        <v>28</v>
      </c>
      <c r="C110" s="55" t="s">
        <v>163</v>
      </c>
      <c r="D110" s="60">
        <f>($B$13)</f>
        <v>43160</v>
      </c>
      <c r="E110" s="61" t="s">
        <v>76</v>
      </c>
      <c r="F110" s="62">
        <v>3</v>
      </c>
      <c r="G110" s="62" t="s">
        <v>182</v>
      </c>
      <c r="H110" s="62">
        <v>1653.52</v>
      </c>
      <c r="I110" s="62">
        <f t="shared" si="21"/>
        <v>4960.56</v>
      </c>
      <c r="J110" s="62">
        <v>107.52</v>
      </c>
      <c r="K110" s="62">
        <f t="shared" si="22"/>
        <v>322.56</v>
      </c>
      <c r="L110" s="62">
        <f t="shared" si="23"/>
        <v>1761.04</v>
      </c>
      <c r="M110" s="62">
        <f t="shared" si="24"/>
        <v>5283.120000000001</v>
      </c>
    </row>
    <row r="111" spans="1:13" ht="12.75">
      <c r="A111" s="54" t="s">
        <v>21</v>
      </c>
      <c r="B111" s="55" t="s">
        <v>28</v>
      </c>
      <c r="C111" s="55" t="s">
        <v>164</v>
      </c>
      <c r="D111" s="60">
        <f>($B$13)</f>
        <v>43160</v>
      </c>
      <c r="E111" s="61" t="s">
        <v>77</v>
      </c>
      <c r="F111" s="62">
        <v>3</v>
      </c>
      <c r="G111" s="62" t="s">
        <v>69</v>
      </c>
      <c r="H111" s="62">
        <v>107.52</v>
      </c>
      <c r="I111" s="62">
        <f t="shared" si="21"/>
        <v>322.56</v>
      </c>
      <c r="J111" s="62">
        <v>107.52</v>
      </c>
      <c r="K111" s="62">
        <f t="shared" si="22"/>
        <v>322.56</v>
      </c>
      <c r="L111" s="62">
        <f t="shared" si="23"/>
        <v>215.04</v>
      </c>
      <c r="M111" s="62">
        <f t="shared" si="24"/>
        <v>645.12</v>
      </c>
    </row>
    <row r="112" spans="1:13" ht="12.75">
      <c r="A112" s="54" t="s">
        <v>22</v>
      </c>
      <c r="B112" s="55" t="s">
        <v>28</v>
      </c>
      <c r="C112" s="55" t="s">
        <v>165</v>
      </c>
      <c r="D112" s="60">
        <f aca="true" t="shared" si="25" ref="D112:D122">($B$13)</f>
        <v>43160</v>
      </c>
      <c r="E112" s="61" t="s">
        <v>78</v>
      </c>
      <c r="F112" s="62">
        <v>3</v>
      </c>
      <c r="G112" s="62" t="s">
        <v>69</v>
      </c>
      <c r="H112" s="62">
        <v>107.52</v>
      </c>
      <c r="I112" s="62">
        <f t="shared" si="21"/>
        <v>322.56</v>
      </c>
      <c r="J112" s="62">
        <v>107.52</v>
      </c>
      <c r="K112" s="62">
        <f t="shared" si="22"/>
        <v>322.56</v>
      </c>
      <c r="L112" s="62">
        <f t="shared" si="23"/>
        <v>215.04</v>
      </c>
      <c r="M112" s="62">
        <f t="shared" si="24"/>
        <v>645.12</v>
      </c>
    </row>
    <row r="113" spans="1:13" ht="12.75">
      <c r="A113" s="54" t="s">
        <v>61</v>
      </c>
      <c r="B113" s="55" t="s">
        <v>28</v>
      </c>
      <c r="C113" s="55" t="s">
        <v>166</v>
      </c>
      <c r="D113" s="60">
        <f t="shared" si="25"/>
        <v>43160</v>
      </c>
      <c r="E113" s="61" t="s">
        <v>36</v>
      </c>
      <c r="F113" s="62">
        <v>1</v>
      </c>
      <c r="G113" s="62" t="s">
        <v>182</v>
      </c>
      <c r="H113" s="62">
        <v>2110.86</v>
      </c>
      <c r="I113" s="62">
        <f t="shared" si="21"/>
        <v>2110.86</v>
      </c>
      <c r="J113" s="62">
        <v>107.52</v>
      </c>
      <c r="K113" s="62">
        <f t="shared" si="22"/>
        <v>107.52</v>
      </c>
      <c r="L113" s="62">
        <f t="shared" si="23"/>
        <v>2218.38</v>
      </c>
      <c r="M113" s="62">
        <f t="shared" si="24"/>
        <v>2218.38</v>
      </c>
    </row>
    <row r="114" spans="1:13" ht="12.75">
      <c r="A114" s="54" t="s">
        <v>62</v>
      </c>
      <c r="B114" s="55" t="s">
        <v>28</v>
      </c>
      <c r="C114" s="55" t="s">
        <v>167</v>
      </c>
      <c r="D114" s="60">
        <f t="shared" si="25"/>
        <v>43160</v>
      </c>
      <c r="E114" s="61" t="s">
        <v>37</v>
      </c>
      <c r="F114" s="62">
        <v>1</v>
      </c>
      <c r="G114" s="62" t="s">
        <v>69</v>
      </c>
      <c r="H114" s="62">
        <v>134.4</v>
      </c>
      <c r="I114" s="62">
        <f t="shared" si="21"/>
        <v>134.4</v>
      </c>
      <c r="J114" s="62">
        <v>134.4</v>
      </c>
      <c r="K114" s="62">
        <f t="shared" si="22"/>
        <v>134.4</v>
      </c>
      <c r="L114" s="62">
        <f t="shared" si="23"/>
        <v>268.8</v>
      </c>
      <c r="M114" s="62">
        <f t="shared" si="24"/>
        <v>268.8</v>
      </c>
    </row>
    <row r="115" spans="1:13" ht="12.75">
      <c r="A115" s="54" t="s">
        <v>63</v>
      </c>
      <c r="B115" s="55" t="s">
        <v>28</v>
      </c>
      <c r="C115" s="55" t="s">
        <v>168</v>
      </c>
      <c r="D115" s="60">
        <f t="shared" si="25"/>
        <v>43160</v>
      </c>
      <c r="E115" s="61" t="s">
        <v>38</v>
      </c>
      <c r="F115" s="62">
        <v>1</v>
      </c>
      <c r="G115" s="62" t="s">
        <v>69</v>
      </c>
      <c r="H115" s="62">
        <v>120.96</v>
      </c>
      <c r="I115" s="62">
        <f t="shared" si="21"/>
        <v>120.96</v>
      </c>
      <c r="J115" s="62">
        <v>107.52</v>
      </c>
      <c r="K115" s="62">
        <f t="shared" si="22"/>
        <v>107.52</v>
      </c>
      <c r="L115" s="62">
        <f t="shared" si="23"/>
        <v>228.48</v>
      </c>
      <c r="M115" s="62">
        <f t="shared" si="24"/>
        <v>228.48</v>
      </c>
    </row>
    <row r="116" spans="1:13" ht="12.75">
      <c r="A116" s="54" t="s">
        <v>64</v>
      </c>
      <c r="B116" s="55" t="s">
        <v>28</v>
      </c>
      <c r="C116" s="55" t="s">
        <v>169</v>
      </c>
      <c r="D116" s="60">
        <f t="shared" si="25"/>
        <v>43160</v>
      </c>
      <c r="E116" s="61" t="s">
        <v>39</v>
      </c>
      <c r="F116" s="62">
        <v>3</v>
      </c>
      <c r="G116" s="62" t="s">
        <v>182</v>
      </c>
      <c r="H116" s="62">
        <v>2452.3</v>
      </c>
      <c r="I116" s="62">
        <f t="shared" si="21"/>
        <v>7356.9</v>
      </c>
      <c r="J116" s="62">
        <v>107.52</v>
      </c>
      <c r="K116" s="62">
        <f t="shared" si="22"/>
        <v>322.56</v>
      </c>
      <c r="L116" s="62">
        <f t="shared" si="23"/>
        <v>2559.82</v>
      </c>
      <c r="M116" s="62">
        <f t="shared" si="24"/>
        <v>7679.46</v>
      </c>
    </row>
    <row r="117" spans="1:13" ht="12.75">
      <c r="A117" s="54" t="s">
        <v>65</v>
      </c>
      <c r="B117" s="55" t="s">
        <v>28</v>
      </c>
      <c r="C117" s="55" t="s">
        <v>170</v>
      </c>
      <c r="D117" s="60">
        <f t="shared" si="25"/>
        <v>43160</v>
      </c>
      <c r="E117" s="61" t="s">
        <v>40</v>
      </c>
      <c r="F117" s="62">
        <v>3</v>
      </c>
      <c r="G117" s="62" t="s">
        <v>69</v>
      </c>
      <c r="H117" s="62">
        <v>161.28</v>
      </c>
      <c r="I117" s="62">
        <f t="shared" si="21"/>
        <v>483.84</v>
      </c>
      <c r="J117" s="62">
        <v>134.4</v>
      </c>
      <c r="K117" s="62">
        <f t="shared" si="22"/>
        <v>403.2</v>
      </c>
      <c r="L117" s="62">
        <f t="shared" si="23"/>
        <v>295.68</v>
      </c>
      <c r="M117" s="62">
        <f t="shared" si="24"/>
        <v>887.04</v>
      </c>
    </row>
    <row r="118" spans="1:13" ht="12.75">
      <c r="A118" s="54" t="s">
        <v>66</v>
      </c>
      <c r="B118" s="55" t="s">
        <v>28</v>
      </c>
      <c r="C118" s="55" t="s">
        <v>171</v>
      </c>
      <c r="D118" s="60">
        <f t="shared" si="25"/>
        <v>43160</v>
      </c>
      <c r="E118" s="61" t="s">
        <v>41</v>
      </c>
      <c r="F118" s="62">
        <v>3</v>
      </c>
      <c r="G118" s="62" t="s">
        <v>69</v>
      </c>
      <c r="H118" s="62">
        <v>120.96</v>
      </c>
      <c r="I118" s="62">
        <f t="shared" si="21"/>
        <v>362.88</v>
      </c>
      <c r="J118" s="62">
        <v>134.4</v>
      </c>
      <c r="K118" s="62">
        <f t="shared" si="22"/>
        <v>403.2</v>
      </c>
      <c r="L118" s="62">
        <f t="shared" si="23"/>
        <v>255.36</v>
      </c>
      <c r="M118" s="62">
        <f t="shared" si="24"/>
        <v>766.0799999999999</v>
      </c>
    </row>
    <row r="119" spans="1:13" ht="12.75">
      <c r="A119" s="54" t="s">
        <v>158</v>
      </c>
      <c r="B119" s="55" t="s">
        <v>28</v>
      </c>
      <c r="C119" s="55" t="s">
        <v>172</v>
      </c>
      <c r="D119" s="60">
        <f t="shared" si="25"/>
        <v>43160</v>
      </c>
      <c r="E119" s="61" t="s">
        <v>42</v>
      </c>
      <c r="F119" s="62">
        <v>1</v>
      </c>
      <c r="G119" s="62" t="s">
        <v>182</v>
      </c>
      <c r="H119" s="62">
        <v>3454.13</v>
      </c>
      <c r="I119" s="62">
        <f t="shared" si="21"/>
        <v>3454.13</v>
      </c>
      <c r="J119" s="62">
        <v>134.4</v>
      </c>
      <c r="K119" s="62">
        <f t="shared" si="22"/>
        <v>134.4</v>
      </c>
      <c r="L119" s="62">
        <f t="shared" si="23"/>
        <v>3588.53</v>
      </c>
      <c r="M119" s="62">
        <f t="shared" si="24"/>
        <v>3588.53</v>
      </c>
    </row>
    <row r="120" spans="1:13" ht="12.75">
      <c r="A120" s="54" t="s">
        <v>159</v>
      </c>
      <c r="B120" s="55" t="s">
        <v>28</v>
      </c>
      <c r="C120" s="55" t="s">
        <v>173</v>
      </c>
      <c r="D120" s="60">
        <f t="shared" si="25"/>
        <v>43160</v>
      </c>
      <c r="E120" s="61" t="s">
        <v>43</v>
      </c>
      <c r="F120" s="62">
        <v>1</v>
      </c>
      <c r="G120" s="62" t="s">
        <v>69</v>
      </c>
      <c r="H120" s="62">
        <v>161.28</v>
      </c>
      <c r="I120" s="62">
        <f t="shared" si="21"/>
        <v>161.28</v>
      </c>
      <c r="J120" s="62">
        <v>134.4</v>
      </c>
      <c r="K120" s="62">
        <f t="shared" si="22"/>
        <v>134.4</v>
      </c>
      <c r="L120" s="62">
        <f t="shared" si="23"/>
        <v>295.68</v>
      </c>
      <c r="M120" s="62">
        <f t="shared" si="24"/>
        <v>295.68</v>
      </c>
    </row>
    <row r="121" spans="1:13" ht="12.75">
      <c r="A121" s="54" t="s">
        <v>160</v>
      </c>
      <c r="B121" s="55" t="s">
        <v>28</v>
      </c>
      <c r="C121" s="55" t="s">
        <v>174</v>
      </c>
      <c r="D121" s="60">
        <f t="shared" si="25"/>
        <v>43160</v>
      </c>
      <c r="E121" s="61" t="s">
        <v>44</v>
      </c>
      <c r="F121" s="62">
        <v>1</v>
      </c>
      <c r="G121" s="62" t="s">
        <v>69</v>
      </c>
      <c r="H121" s="62">
        <v>120.96</v>
      </c>
      <c r="I121" s="62">
        <f t="shared" si="21"/>
        <v>120.96</v>
      </c>
      <c r="J121" s="62">
        <v>134.4</v>
      </c>
      <c r="K121" s="62">
        <f t="shared" si="22"/>
        <v>134.4</v>
      </c>
      <c r="L121" s="62">
        <f t="shared" si="23"/>
        <v>255.36</v>
      </c>
      <c r="M121" s="62">
        <f t="shared" si="24"/>
        <v>255.36</v>
      </c>
    </row>
    <row r="122" spans="1:13" ht="12.75">
      <c r="A122" s="54" t="s">
        <v>161</v>
      </c>
      <c r="B122" s="55" t="s">
        <v>28</v>
      </c>
      <c r="C122" s="55" t="s">
        <v>175</v>
      </c>
      <c r="D122" s="60">
        <f t="shared" si="25"/>
        <v>43160</v>
      </c>
      <c r="E122" s="61" t="s">
        <v>45</v>
      </c>
      <c r="F122" s="62">
        <v>8</v>
      </c>
      <c r="G122" s="62" t="s">
        <v>69</v>
      </c>
      <c r="H122" s="62">
        <v>80.64</v>
      </c>
      <c r="I122" s="62">
        <f t="shared" si="21"/>
        <v>645.12</v>
      </c>
      <c r="J122" s="62">
        <v>67.2</v>
      </c>
      <c r="K122" s="62">
        <f t="shared" si="22"/>
        <v>537.6</v>
      </c>
      <c r="L122" s="62">
        <f t="shared" si="23"/>
        <v>147.84</v>
      </c>
      <c r="M122" s="62">
        <f t="shared" si="24"/>
        <v>1182.72</v>
      </c>
    </row>
    <row r="123" spans="1:13" ht="12.75">
      <c r="A123" s="54"/>
      <c r="B123" s="55"/>
      <c r="C123" s="55"/>
      <c r="D123" s="60"/>
      <c r="E123" s="61"/>
      <c r="F123" s="62"/>
      <c r="G123" s="62"/>
      <c r="H123" s="62"/>
      <c r="I123" s="62"/>
      <c r="J123" s="62"/>
      <c r="K123" s="62"/>
      <c r="L123" s="62"/>
      <c r="M123" s="62"/>
    </row>
    <row r="124" spans="1:13" ht="12.75">
      <c r="A124" s="52"/>
      <c r="B124" s="39"/>
      <c r="C124" s="41"/>
      <c r="D124" s="53"/>
      <c r="E124" s="51" t="s">
        <v>59</v>
      </c>
      <c r="F124" s="53"/>
      <c r="G124" s="53"/>
      <c r="H124" s="53"/>
      <c r="I124" s="53">
        <f>TRUNC(SUM(I108:I123),2)</f>
        <v>20711.25</v>
      </c>
      <c r="J124" s="53"/>
      <c r="K124" s="53">
        <f>SUM(K108:K123)</f>
        <v>3967.29</v>
      </c>
      <c r="L124" s="53"/>
      <c r="M124" s="53">
        <f>SUM(M108:M123)</f>
        <v>24678.54</v>
      </c>
    </row>
    <row r="125" spans="1:13" ht="12.75">
      <c r="A125" s="46"/>
      <c r="B125" s="37"/>
      <c r="C125" s="37"/>
      <c r="D125" s="47"/>
      <c r="E125" s="74"/>
      <c r="F125" s="75"/>
      <c r="G125" s="76"/>
      <c r="H125" s="77"/>
      <c r="I125" s="48"/>
      <c r="J125" s="78"/>
      <c r="K125" s="48"/>
      <c r="L125" s="48"/>
      <c r="M125" s="48"/>
    </row>
    <row r="126" spans="1:13" ht="12.75">
      <c r="A126" s="43" t="s">
        <v>119</v>
      </c>
      <c r="B126" s="38"/>
      <c r="C126" s="39"/>
      <c r="D126" s="38"/>
      <c r="E126" s="40" t="s">
        <v>120</v>
      </c>
      <c r="F126" s="41"/>
      <c r="G126" s="40"/>
      <c r="H126" s="41"/>
      <c r="I126" s="42"/>
      <c r="J126" s="38"/>
      <c r="K126" s="38"/>
      <c r="L126" s="39"/>
      <c r="M126" s="38"/>
    </row>
    <row r="127" spans="1:13" ht="12.75">
      <c r="A127" s="54"/>
      <c r="B127" s="55"/>
      <c r="C127" s="55"/>
      <c r="D127" s="54"/>
      <c r="E127" s="56"/>
      <c r="F127" s="57"/>
      <c r="G127" s="58"/>
      <c r="H127" s="59"/>
      <c r="I127" s="28"/>
      <c r="J127" s="29"/>
      <c r="K127" s="28"/>
      <c r="L127" s="29"/>
      <c r="M127" s="30"/>
    </row>
    <row r="128" spans="1:13" ht="12.75">
      <c r="A128" s="54" t="s">
        <v>60</v>
      </c>
      <c r="B128" s="55" t="s">
        <v>27</v>
      </c>
      <c r="C128" s="55">
        <v>1363</v>
      </c>
      <c r="D128" s="60">
        <f>($B$13)</f>
        <v>43160</v>
      </c>
      <c r="E128" s="61" t="s">
        <v>121</v>
      </c>
      <c r="F128" s="62">
        <v>363.2</v>
      </c>
      <c r="G128" s="62" t="s">
        <v>67</v>
      </c>
      <c r="H128" s="62">
        <v>0.05</v>
      </c>
      <c r="I128" s="62">
        <f>ROUND($F128*H128,2)</f>
        <v>18.16</v>
      </c>
      <c r="J128" s="62">
        <v>1.84</v>
      </c>
      <c r="K128" s="62">
        <f>ROUND($F128*J128,2)</f>
        <v>668.29</v>
      </c>
      <c r="L128" s="62">
        <f>H128+J128</f>
        <v>1.8900000000000001</v>
      </c>
      <c r="M128" s="62">
        <f>I128+K128</f>
        <v>686.4499999999999</v>
      </c>
    </row>
    <row r="129" spans="1:13" ht="12.75">
      <c r="A129" s="54" t="s">
        <v>19</v>
      </c>
      <c r="B129" s="55" t="s">
        <v>27</v>
      </c>
      <c r="C129" s="55">
        <v>1236</v>
      </c>
      <c r="D129" s="60">
        <f>($B$13)</f>
        <v>43160</v>
      </c>
      <c r="E129" s="61" t="s">
        <v>122</v>
      </c>
      <c r="F129" s="62">
        <v>66.3</v>
      </c>
      <c r="G129" s="62" t="s">
        <v>67</v>
      </c>
      <c r="H129" s="62">
        <v>2.96</v>
      </c>
      <c r="I129" s="62">
        <f>ROUND($F129*H129,2)</f>
        <v>196.25</v>
      </c>
      <c r="J129" s="62">
        <v>12.34</v>
      </c>
      <c r="K129" s="62">
        <f>ROUND($F129*J129,2)</f>
        <v>818.14</v>
      </c>
      <c r="L129" s="62">
        <f>H129+J129</f>
        <v>15.3</v>
      </c>
      <c r="M129" s="62">
        <f>I129+K129</f>
        <v>1014.39</v>
      </c>
    </row>
    <row r="130" spans="1:13" ht="12.75">
      <c r="A130" s="54"/>
      <c r="B130" s="55"/>
      <c r="C130" s="55"/>
      <c r="D130" s="60"/>
      <c r="E130" s="61"/>
      <c r="F130" s="62"/>
      <c r="G130" s="62"/>
      <c r="H130" s="62"/>
      <c r="I130" s="62"/>
      <c r="J130" s="62"/>
      <c r="K130" s="62"/>
      <c r="L130" s="62"/>
      <c r="M130" s="62"/>
    </row>
    <row r="131" spans="1:13" ht="12.75">
      <c r="A131" s="52"/>
      <c r="B131" s="39"/>
      <c r="C131" s="41"/>
      <c r="D131" s="53"/>
      <c r="E131" s="51" t="s">
        <v>59</v>
      </c>
      <c r="F131" s="53"/>
      <c r="G131" s="53"/>
      <c r="H131" s="53"/>
      <c r="I131" s="53">
        <f>TRUNC(SUM(I128:I130),2)</f>
        <v>214.41</v>
      </c>
      <c r="J131" s="53"/>
      <c r="K131" s="53">
        <f>SUM(K128:K130)</f>
        <v>1486.4299999999998</v>
      </c>
      <c r="L131" s="53"/>
      <c r="M131" s="53">
        <f>SUM(M128:M130)</f>
        <v>1700.84</v>
      </c>
    </row>
    <row r="132" spans="1:13" ht="12.75">
      <c r="A132" s="44"/>
      <c r="B132" s="44"/>
      <c r="C132" s="37"/>
      <c r="D132" s="44"/>
      <c r="E132" s="74"/>
      <c r="F132" s="75"/>
      <c r="G132" s="76"/>
      <c r="H132" s="79"/>
      <c r="I132" s="45"/>
      <c r="J132" s="78"/>
      <c r="K132" s="45"/>
      <c r="L132" s="45"/>
      <c r="M132" s="45"/>
    </row>
    <row r="133" spans="1:13" ht="12.75">
      <c r="A133" s="43" t="s">
        <v>123</v>
      </c>
      <c r="B133" s="38"/>
      <c r="C133" s="39"/>
      <c r="D133" s="38"/>
      <c r="E133" s="40" t="s">
        <v>124</v>
      </c>
      <c r="F133" s="41"/>
      <c r="G133" s="40"/>
      <c r="H133" s="41"/>
      <c r="I133" s="42"/>
      <c r="J133" s="38"/>
      <c r="K133" s="38"/>
      <c r="L133" s="39"/>
      <c r="M133" s="38"/>
    </row>
    <row r="134" spans="1:13" ht="12.75">
      <c r="A134" s="54"/>
      <c r="B134" s="55"/>
      <c r="C134" s="55"/>
      <c r="D134" s="54"/>
      <c r="E134" s="56"/>
      <c r="F134" s="57"/>
      <c r="G134" s="58"/>
      <c r="H134" s="59"/>
      <c r="I134" s="28"/>
      <c r="J134" s="29"/>
      <c r="K134" s="28"/>
      <c r="L134" s="29"/>
      <c r="M134" s="30"/>
    </row>
    <row r="135" spans="1:13" ht="12.75">
      <c r="A135" s="54" t="s">
        <v>60</v>
      </c>
      <c r="B135" s="55" t="s">
        <v>27</v>
      </c>
      <c r="C135" s="55">
        <v>1363</v>
      </c>
      <c r="D135" s="60">
        <f aca="true" t="shared" si="26" ref="D135:D152">($B$13)</f>
        <v>43160</v>
      </c>
      <c r="E135" s="61" t="s">
        <v>125</v>
      </c>
      <c r="F135" s="62">
        <v>73.95</v>
      </c>
      <c r="G135" s="62" t="s">
        <v>67</v>
      </c>
      <c r="H135" s="62">
        <v>0.05</v>
      </c>
      <c r="I135" s="62">
        <f>ROUND($F135*H135,2)</f>
        <v>3.7</v>
      </c>
      <c r="J135" s="62">
        <v>1.84</v>
      </c>
      <c r="K135" s="62">
        <f>ROUND($F135*J135,2)</f>
        <v>136.07</v>
      </c>
      <c r="L135" s="62">
        <f>H135+J135</f>
        <v>1.8900000000000001</v>
      </c>
      <c r="M135" s="62">
        <f>I135+K135</f>
        <v>139.76999999999998</v>
      </c>
    </row>
    <row r="136" spans="1:13" ht="12.75">
      <c r="A136" s="54" t="s">
        <v>19</v>
      </c>
      <c r="B136" s="55" t="s">
        <v>27</v>
      </c>
      <c r="C136" s="55" t="s">
        <v>126</v>
      </c>
      <c r="D136" s="60">
        <f t="shared" si="26"/>
        <v>43160</v>
      </c>
      <c r="E136" s="61" t="s">
        <v>127</v>
      </c>
      <c r="F136" s="62">
        <v>1170.1</v>
      </c>
      <c r="G136" s="62" t="s">
        <v>67</v>
      </c>
      <c r="H136" s="62">
        <v>1.57</v>
      </c>
      <c r="I136" s="62">
        <f aca="true" t="shared" si="27" ref="I136:I152">ROUND($F136*H136,2)</f>
        <v>1837.06</v>
      </c>
      <c r="J136" s="62">
        <v>2.76</v>
      </c>
      <c r="K136" s="62">
        <f aca="true" t="shared" si="28" ref="K136:K152">ROUND($F136*J136,2)</f>
        <v>3229.48</v>
      </c>
      <c r="L136" s="62">
        <f aca="true" t="shared" si="29" ref="L136:L152">H136+J136</f>
        <v>4.33</v>
      </c>
      <c r="M136" s="62">
        <f aca="true" t="shared" si="30" ref="M136:M152">I136+K136</f>
        <v>5066.54</v>
      </c>
    </row>
    <row r="137" spans="1:13" ht="12.75">
      <c r="A137" s="54" t="s">
        <v>20</v>
      </c>
      <c r="B137" s="55" t="s">
        <v>27</v>
      </c>
      <c r="C137" s="55" t="s">
        <v>128</v>
      </c>
      <c r="D137" s="60">
        <f t="shared" si="26"/>
        <v>43160</v>
      </c>
      <c r="E137" s="61" t="s">
        <v>129</v>
      </c>
      <c r="F137" s="62">
        <v>212</v>
      </c>
      <c r="G137" s="62" t="s">
        <v>67</v>
      </c>
      <c r="H137" s="62">
        <v>1.55</v>
      </c>
      <c r="I137" s="62">
        <f t="shared" si="27"/>
        <v>328.6</v>
      </c>
      <c r="J137" s="62">
        <v>5.51</v>
      </c>
      <c r="K137" s="62">
        <f t="shared" si="28"/>
        <v>1168.12</v>
      </c>
      <c r="L137" s="62">
        <f t="shared" si="29"/>
        <v>7.06</v>
      </c>
      <c r="M137" s="62">
        <f t="shared" si="30"/>
        <v>1496.7199999999998</v>
      </c>
    </row>
    <row r="138" spans="1:13" ht="12.75">
      <c r="A138" s="54" t="s">
        <v>21</v>
      </c>
      <c r="B138" s="55" t="s">
        <v>27</v>
      </c>
      <c r="C138" s="55" t="s">
        <v>130</v>
      </c>
      <c r="D138" s="60">
        <f t="shared" si="26"/>
        <v>43160</v>
      </c>
      <c r="E138" s="61" t="s">
        <v>131</v>
      </c>
      <c r="F138" s="62">
        <v>178.2</v>
      </c>
      <c r="G138" s="62" t="s">
        <v>67</v>
      </c>
      <c r="H138" s="62">
        <v>5.52</v>
      </c>
      <c r="I138" s="62">
        <f t="shared" si="27"/>
        <v>983.66</v>
      </c>
      <c r="J138" s="62">
        <v>5.51</v>
      </c>
      <c r="K138" s="62">
        <f t="shared" si="28"/>
        <v>981.88</v>
      </c>
      <c r="L138" s="62">
        <f t="shared" si="29"/>
        <v>11.03</v>
      </c>
      <c r="M138" s="62">
        <f t="shared" si="30"/>
        <v>1965.54</v>
      </c>
    </row>
    <row r="139" spans="1:13" ht="12.75">
      <c r="A139" s="54" t="s">
        <v>22</v>
      </c>
      <c r="B139" s="55" t="s">
        <v>26</v>
      </c>
      <c r="C139" s="55">
        <v>141250</v>
      </c>
      <c r="D139" s="60">
        <f t="shared" si="26"/>
        <v>43160</v>
      </c>
      <c r="E139" s="61" t="s">
        <v>132</v>
      </c>
      <c r="F139" s="62">
        <v>64.2</v>
      </c>
      <c r="G139" s="62" t="s">
        <v>67</v>
      </c>
      <c r="H139" s="62">
        <v>0.85</v>
      </c>
      <c r="I139" s="62">
        <f t="shared" si="27"/>
        <v>54.57</v>
      </c>
      <c r="J139" s="62">
        <v>4.1</v>
      </c>
      <c r="K139" s="62">
        <f t="shared" si="28"/>
        <v>263.22</v>
      </c>
      <c r="L139" s="62">
        <f t="shared" si="29"/>
        <v>4.949999999999999</v>
      </c>
      <c r="M139" s="62">
        <f t="shared" si="30"/>
        <v>317.79</v>
      </c>
    </row>
    <row r="140" spans="1:13" ht="12.75">
      <c r="A140" s="54" t="s">
        <v>61</v>
      </c>
      <c r="B140" s="55" t="s">
        <v>27</v>
      </c>
      <c r="C140" s="55">
        <v>1259</v>
      </c>
      <c r="D140" s="60">
        <f t="shared" si="26"/>
        <v>43160</v>
      </c>
      <c r="E140" s="61" t="s">
        <v>133</v>
      </c>
      <c r="F140" s="62">
        <v>1170.1</v>
      </c>
      <c r="G140" s="62" t="s">
        <v>67</v>
      </c>
      <c r="H140" s="62">
        <v>1.24</v>
      </c>
      <c r="I140" s="62">
        <f t="shared" si="27"/>
        <v>1450.92</v>
      </c>
      <c r="J140" s="62">
        <v>4.1</v>
      </c>
      <c r="K140" s="62">
        <f t="shared" si="28"/>
        <v>4797.41</v>
      </c>
      <c r="L140" s="62">
        <f t="shared" si="29"/>
        <v>5.34</v>
      </c>
      <c r="M140" s="62">
        <f t="shared" si="30"/>
        <v>6248.33</v>
      </c>
    </row>
    <row r="141" spans="1:13" ht="12.75">
      <c r="A141" s="54" t="s">
        <v>62</v>
      </c>
      <c r="B141" s="55" t="s">
        <v>26</v>
      </c>
      <c r="C141" s="55">
        <v>141210</v>
      </c>
      <c r="D141" s="60">
        <f t="shared" si="26"/>
        <v>43160</v>
      </c>
      <c r="E141" s="61" t="s">
        <v>134</v>
      </c>
      <c r="F141" s="62">
        <v>2</v>
      </c>
      <c r="G141" s="62" t="s">
        <v>67</v>
      </c>
      <c r="H141" s="62">
        <v>6.36</v>
      </c>
      <c r="I141" s="62">
        <f t="shared" si="27"/>
        <v>12.72</v>
      </c>
      <c r="J141" s="62">
        <v>10.51</v>
      </c>
      <c r="K141" s="62">
        <f t="shared" si="28"/>
        <v>21.02</v>
      </c>
      <c r="L141" s="62">
        <f t="shared" si="29"/>
        <v>16.87</v>
      </c>
      <c r="M141" s="62">
        <f t="shared" si="30"/>
        <v>33.74</v>
      </c>
    </row>
    <row r="142" spans="1:13" ht="12.75">
      <c r="A142" s="54" t="s">
        <v>63</v>
      </c>
      <c r="B142" s="55" t="s">
        <v>27</v>
      </c>
      <c r="C142" s="55" t="s">
        <v>135</v>
      </c>
      <c r="D142" s="60">
        <f t="shared" si="26"/>
        <v>43160</v>
      </c>
      <c r="E142" s="61" t="s">
        <v>136</v>
      </c>
      <c r="F142" s="62">
        <v>212</v>
      </c>
      <c r="G142" s="62" t="s">
        <v>67</v>
      </c>
      <c r="H142" s="62">
        <v>5.35</v>
      </c>
      <c r="I142" s="62">
        <f t="shared" si="27"/>
        <v>1134.2</v>
      </c>
      <c r="J142" s="62">
        <v>8.21</v>
      </c>
      <c r="K142" s="62">
        <f t="shared" si="28"/>
        <v>1740.52</v>
      </c>
      <c r="L142" s="62">
        <f t="shared" si="29"/>
        <v>13.56</v>
      </c>
      <c r="M142" s="62">
        <f t="shared" si="30"/>
        <v>2874.7200000000003</v>
      </c>
    </row>
    <row r="143" spans="1:13" ht="12.75">
      <c r="A143" s="54" t="s">
        <v>64</v>
      </c>
      <c r="B143" s="55" t="s">
        <v>26</v>
      </c>
      <c r="C143" s="55">
        <v>141302</v>
      </c>
      <c r="D143" s="60">
        <f t="shared" si="26"/>
        <v>43160</v>
      </c>
      <c r="E143" s="61" t="s">
        <v>137</v>
      </c>
      <c r="F143" s="62">
        <v>62.9</v>
      </c>
      <c r="G143" s="62" t="s">
        <v>67</v>
      </c>
      <c r="H143" s="62">
        <v>7.08</v>
      </c>
      <c r="I143" s="62">
        <f t="shared" si="27"/>
        <v>445.33</v>
      </c>
      <c r="J143" s="62">
        <v>10.51</v>
      </c>
      <c r="K143" s="62">
        <f t="shared" si="28"/>
        <v>661.08</v>
      </c>
      <c r="L143" s="62">
        <f t="shared" si="29"/>
        <v>17.59</v>
      </c>
      <c r="M143" s="62">
        <f t="shared" si="30"/>
        <v>1106.41</v>
      </c>
    </row>
    <row r="144" spans="1:13" ht="12.75">
      <c r="A144" s="54" t="s">
        <v>65</v>
      </c>
      <c r="B144" s="55" t="s">
        <v>26</v>
      </c>
      <c r="C144" s="55">
        <v>141212</v>
      </c>
      <c r="D144" s="60">
        <f t="shared" si="26"/>
        <v>43160</v>
      </c>
      <c r="E144" s="61" t="s">
        <v>138</v>
      </c>
      <c r="F144" s="62">
        <v>187.1</v>
      </c>
      <c r="G144" s="62" t="s">
        <v>67</v>
      </c>
      <c r="H144" s="62">
        <v>10.64</v>
      </c>
      <c r="I144" s="62">
        <f t="shared" si="27"/>
        <v>1990.74</v>
      </c>
      <c r="J144" s="62">
        <v>10.51</v>
      </c>
      <c r="K144" s="62">
        <f t="shared" si="28"/>
        <v>1966.42</v>
      </c>
      <c r="L144" s="62">
        <f t="shared" si="29"/>
        <v>21.15</v>
      </c>
      <c r="M144" s="62">
        <f t="shared" si="30"/>
        <v>3957.16</v>
      </c>
    </row>
    <row r="145" spans="1:13" ht="12.75">
      <c r="A145" s="54" t="s">
        <v>66</v>
      </c>
      <c r="B145" s="55" t="s">
        <v>26</v>
      </c>
      <c r="C145" s="55">
        <v>141251</v>
      </c>
      <c r="D145" s="60">
        <f t="shared" si="26"/>
        <v>43160</v>
      </c>
      <c r="E145" s="61" t="s">
        <v>139</v>
      </c>
      <c r="F145" s="62">
        <v>3.8</v>
      </c>
      <c r="G145" s="62" t="s">
        <v>67</v>
      </c>
      <c r="H145" s="62">
        <v>9.58</v>
      </c>
      <c r="I145" s="62">
        <f t="shared" si="27"/>
        <v>36.4</v>
      </c>
      <c r="J145" s="62">
        <v>12.54</v>
      </c>
      <c r="K145" s="62">
        <f t="shared" si="28"/>
        <v>47.65</v>
      </c>
      <c r="L145" s="62">
        <f t="shared" si="29"/>
        <v>22.119999999999997</v>
      </c>
      <c r="M145" s="62">
        <f t="shared" si="30"/>
        <v>84.05</v>
      </c>
    </row>
    <row r="146" spans="1:13" ht="12.75">
      <c r="A146" s="54" t="s">
        <v>158</v>
      </c>
      <c r="B146" s="55" t="s">
        <v>26</v>
      </c>
      <c r="C146" s="55">
        <v>141257</v>
      </c>
      <c r="D146" s="60">
        <f t="shared" si="26"/>
        <v>43160</v>
      </c>
      <c r="E146" s="61" t="s">
        <v>140</v>
      </c>
      <c r="F146" s="62">
        <v>1310.25</v>
      </c>
      <c r="G146" s="62" t="s">
        <v>67</v>
      </c>
      <c r="H146" s="62">
        <v>6.17</v>
      </c>
      <c r="I146" s="62">
        <f t="shared" si="27"/>
        <v>8084.24</v>
      </c>
      <c r="J146" s="62">
        <v>8.21</v>
      </c>
      <c r="K146" s="62">
        <f t="shared" si="28"/>
        <v>10757.15</v>
      </c>
      <c r="L146" s="62">
        <f t="shared" si="29"/>
        <v>14.38</v>
      </c>
      <c r="M146" s="62">
        <f t="shared" si="30"/>
        <v>18841.39</v>
      </c>
    </row>
    <row r="147" spans="1:13" ht="12.75">
      <c r="A147" s="54" t="s">
        <v>159</v>
      </c>
      <c r="B147" s="55" t="s">
        <v>26</v>
      </c>
      <c r="C147" s="55">
        <v>141347</v>
      </c>
      <c r="D147" s="60">
        <f t="shared" si="26"/>
        <v>43160</v>
      </c>
      <c r="E147" s="61" t="s">
        <v>141</v>
      </c>
      <c r="F147" s="62">
        <v>212</v>
      </c>
      <c r="G147" s="62" t="s">
        <v>67</v>
      </c>
      <c r="H147" s="62">
        <v>6.64</v>
      </c>
      <c r="I147" s="62">
        <f t="shared" si="27"/>
        <v>1407.68</v>
      </c>
      <c r="J147" s="62">
        <v>20.55</v>
      </c>
      <c r="K147" s="62">
        <f t="shared" si="28"/>
        <v>4356.6</v>
      </c>
      <c r="L147" s="62">
        <f t="shared" si="29"/>
        <v>27.19</v>
      </c>
      <c r="M147" s="62">
        <f t="shared" si="30"/>
        <v>5764.280000000001</v>
      </c>
    </row>
    <row r="148" spans="1:13" ht="12.75">
      <c r="A148" s="54" t="s">
        <v>160</v>
      </c>
      <c r="B148" s="55" t="s">
        <v>26</v>
      </c>
      <c r="C148" s="55">
        <v>141345</v>
      </c>
      <c r="D148" s="60">
        <f t="shared" si="26"/>
        <v>43160</v>
      </c>
      <c r="E148" s="61" t="s">
        <v>142</v>
      </c>
      <c r="F148" s="62">
        <v>13.55</v>
      </c>
      <c r="G148" s="62" t="s">
        <v>71</v>
      </c>
      <c r="H148" s="62">
        <v>11.54</v>
      </c>
      <c r="I148" s="62">
        <f t="shared" si="27"/>
        <v>156.37</v>
      </c>
      <c r="J148" s="62">
        <v>20.98</v>
      </c>
      <c r="K148" s="62">
        <f t="shared" si="28"/>
        <v>284.28</v>
      </c>
      <c r="L148" s="62">
        <f t="shared" si="29"/>
        <v>32.519999999999996</v>
      </c>
      <c r="M148" s="62">
        <f t="shared" si="30"/>
        <v>440.65</v>
      </c>
    </row>
    <row r="149" spans="1:13" ht="12.75">
      <c r="A149" s="54" t="s">
        <v>161</v>
      </c>
      <c r="B149" s="55" t="s">
        <v>26</v>
      </c>
      <c r="C149" s="55">
        <v>141333</v>
      </c>
      <c r="D149" s="60">
        <f t="shared" si="26"/>
        <v>43160</v>
      </c>
      <c r="E149" s="61" t="s">
        <v>143</v>
      </c>
      <c r="F149" s="62">
        <v>85.5</v>
      </c>
      <c r="G149" s="62" t="s">
        <v>71</v>
      </c>
      <c r="H149" s="62">
        <v>10.4</v>
      </c>
      <c r="I149" s="62">
        <f t="shared" si="27"/>
        <v>889.2</v>
      </c>
      <c r="J149" s="62">
        <v>12.34</v>
      </c>
      <c r="K149" s="62">
        <f t="shared" si="28"/>
        <v>1055.07</v>
      </c>
      <c r="L149" s="62">
        <f t="shared" si="29"/>
        <v>22.740000000000002</v>
      </c>
      <c r="M149" s="62">
        <f t="shared" si="30"/>
        <v>1944.27</v>
      </c>
    </row>
    <row r="150" spans="1:13" ht="12.75">
      <c r="A150" s="54" t="s">
        <v>176</v>
      </c>
      <c r="B150" s="55" t="s">
        <v>26</v>
      </c>
      <c r="C150" s="55">
        <v>141346</v>
      </c>
      <c r="D150" s="60">
        <f t="shared" si="26"/>
        <v>43160</v>
      </c>
      <c r="E150" s="61" t="s">
        <v>144</v>
      </c>
      <c r="F150" s="62">
        <v>178.2</v>
      </c>
      <c r="G150" s="62" t="s">
        <v>67</v>
      </c>
      <c r="H150" s="62">
        <v>6.21</v>
      </c>
      <c r="I150" s="62">
        <f t="shared" si="27"/>
        <v>1106.62</v>
      </c>
      <c r="J150" s="62">
        <v>15.52</v>
      </c>
      <c r="K150" s="62">
        <f t="shared" si="28"/>
        <v>2765.66</v>
      </c>
      <c r="L150" s="62">
        <f t="shared" si="29"/>
        <v>21.73</v>
      </c>
      <c r="M150" s="62">
        <f t="shared" si="30"/>
        <v>3872.2799999999997</v>
      </c>
    </row>
    <row r="151" spans="1:13" ht="12.75">
      <c r="A151" s="54" t="s">
        <v>177</v>
      </c>
      <c r="B151" s="55" t="s">
        <v>27</v>
      </c>
      <c r="C151" s="55">
        <v>141260</v>
      </c>
      <c r="D151" s="60">
        <f t="shared" si="26"/>
        <v>43160</v>
      </c>
      <c r="E151" s="61" t="s">
        <v>145</v>
      </c>
      <c r="F151" s="62">
        <v>80.4</v>
      </c>
      <c r="G151" s="62" t="s">
        <v>67</v>
      </c>
      <c r="H151" s="62">
        <v>7.84</v>
      </c>
      <c r="I151" s="62">
        <f t="shared" si="27"/>
        <v>630.34</v>
      </c>
      <c r="J151" s="62">
        <v>15.52</v>
      </c>
      <c r="K151" s="62">
        <f t="shared" si="28"/>
        <v>1247.81</v>
      </c>
      <c r="L151" s="62">
        <f t="shared" si="29"/>
        <v>23.36</v>
      </c>
      <c r="M151" s="62">
        <f t="shared" si="30"/>
        <v>1878.15</v>
      </c>
    </row>
    <row r="152" spans="1:13" ht="12.75">
      <c r="A152" s="54" t="s">
        <v>178</v>
      </c>
      <c r="B152" s="55" t="s">
        <v>27</v>
      </c>
      <c r="C152" s="55">
        <v>142914</v>
      </c>
      <c r="D152" s="60">
        <f t="shared" si="26"/>
        <v>43160</v>
      </c>
      <c r="E152" s="61" t="s">
        <v>145</v>
      </c>
      <c r="F152" s="62">
        <v>236.4</v>
      </c>
      <c r="G152" s="62" t="s">
        <v>71</v>
      </c>
      <c r="H152" s="62">
        <v>3.83</v>
      </c>
      <c r="I152" s="62">
        <f t="shared" si="27"/>
        <v>905.41</v>
      </c>
      <c r="J152" s="62">
        <v>8.21</v>
      </c>
      <c r="K152" s="62">
        <f t="shared" si="28"/>
        <v>1940.84</v>
      </c>
      <c r="L152" s="62">
        <f t="shared" si="29"/>
        <v>12.040000000000001</v>
      </c>
      <c r="M152" s="62">
        <f t="shared" si="30"/>
        <v>2846.25</v>
      </c>
    </row>
    <row r="153" spans="1:13" ht="12.75">
      <c r="A153" s="54"/>
      <c r="B153" s="55"/>
      <c r="C153" s="55"/>
      <c r="D153" s="60"/>
      <c r="E153" s="61"/>
      <c r="F153" s="62"/>
      <c r="G153" s="62"/>
      <c r="H153" s="62"/>
      <c r="I153" s="62"/>
      <c r="J153" s="62"/>
      <c r="K153" s="62"/>
      <c r="L153" s="62"/>
      <c r="M153" s="62"/>
    </row>
    <row r="154" spans="1:13" ht="12.75">
      <c r="A154" s="52"/>
      <c r="B154" s="39"/>
      <c r="C154" s="41"/>
      <c r="D154" s="53"/>
      <c r="E154" s="51" t="s">
        <v>59</v>
      </c>
      <c r="F154" s="53"/>
      <c r="G154" s="53"/>
      <c r="H154" s="53"/>
      <c r="I154" s="53">
        <f>TRUNC(SUM(I135:I153),2)</f>
        <v>21457.76</v>
      </c>
      <c r="J154" s="53"/>
      <c r="K154" s="53">
        <f>SUM(K135:K153)</f>
        <v>37420.28</v>
      </c>
      <c r="L154" s="53"/>
      <c r="M154" s="53">
        <f>SUM(M135:M153)</f>
        <v>58878.04</v>
      </c>
    </row>
    <row r="155" spans="1:13" ht="12.75">
      <c r="A155" s="46"/>
      <c r="B155" s="37"/>
      <c r="C155" s="37"/>
      <c r="D155" s="47"/>
      <c r="E155" s="74"/>
      <c r="F155" s="75"/>
      <c r="G155" s="76"/>
      <c r="H155" s="77"/>
      <c r="I155" s="48"/>
      <c r="J155" s="77"/>
      <c r="K155" s="48"/>
      <c r="L155" s="48"/>
      <c r="M155" s="48"/>
    </row>
    <row r="156" spans="1:13" ht="12.75">
      <c r="A156" s="43" t="s">
        <v>146</v>
      </c>
      <c r="B156" s="38"/>
      <c r="C156" s="39"/>
      <c r="D156" s="38"/>
      <c r="E156" s="40" t="s">
        <v>147</v>
      </c>
      <c r="F156" s="41"/>
      <c r="G156" s="40"/>
      <c r="H156" s="41"/>
      <c r="I156" s="42"/>
      <c r="J156" s="38"/>
      <c r="K156" s="38"/>
      <c r="L156" s="39"/>
      <c r="M156" s="38"/>
    </row>
    <row r="157" spans="1:13" ht="12.75">
      <c r="A157" s="54"/>
      <c r="B157" s="55"/>
      <c r="C157" s="55"/>
      <c r="D157" s="54"/>
      <c r="E157" s="56"/>
      <c r="F157" s="57"/>
      <c r="G157" s="58"/>
      <c r="H157" s="59"/>
      <c r="I157" s="28"/>
      <c r="J157" s="29"/>
      <c r="K157" s="28"/>
      <c r="L157" s="29"/>
      <c r="M157" s="30"/>
    </row>
    <row r="158" spans="1:13" ht="12.75">
      <c r="A158" s="54" t="s">
        <v>60</v>
      </c>
      <c r="B158" s="55" t="s">
        <v>27</v>
      </c>
      <c r="C158" s="55">
        <v>1365</v>
      </c>
      <c r="D158" s="60">
        <f>($B$13)</f>
        <v>43160</v>
      </c>
      <c r="E158" s="61" t="s">
        <v>148</v>
      </c>
      <c r="F158" s="62">
        <v>1</v>
      </c>
      <c r="G158" s="62" t="s">
        <v>69</v>
      </c>
      <c r="H158" s="62">
        <v>1.52</v>
      </c>
      <c r="I158" s="62">
        <f>ROUND($F158*H158,2)</f>
        <v>1.52</v>
      </c>
      <c r="J158" s="62">
        <v>55.14</v>
      </c>
      <c r="K158" s="62">
        <f>ROUND($F158*J158,2)</f>
        <v>55.14</v>
      </c>
      <c r="L158" s="62">
        <f>H158+J158</f>
        <v>56.660000000000004</v>
      </c>
      <c r="M158" s="62">
        <f>I158+K158</f>
        <v>56.660000000000004</v>
      </c>
    </row>
    <row r="159" spans="1:13" ht="12.75">
      <c r="A159" s="54"/>
      <c r="B159" s="55"/>
      <c r="C159" s="55"/>
      <c r="D159" s="60"/>
      <c r="E159" s="61"/>
      <c r="F159" s="62"/>
      <c r="G159" s="62"/>
      <c r="H159" s="62"/>
      <c r="I159" s="62"/>
      <c r="J159" s="62"/>
      <c r="K159" s="62"/>
      <c r="L159" s="62"/>
      <c r="M159" s="62"/>
    </row>
    <row r="160" spans="1:13" ht="12.75">
      <c r="A160" s="52"/>
      <c r="B160" s="39"/>
      <c r="C160" s="41"/>
      <c r="D160" s="53"/>
      <c r="E160" s="51" t="s">
        <v>59</v>
      </c>
      <c r="F160" s="53"/>
      <c r="G160" s="53"/>
      <c r="H160" s="53"/>
      <c r="I160" s="53">
        <f>TRUNC(SUM(I158:I159),2)</f>
        <v>1.52</v>
      </c>
      <c r="J160" s="53"/>
      <c r="K160" s="53">
        <f>SUM(K158:K159)</f>
        <v>55.14</v>
      </c>
      <c r="L160" s="53"/>
      <c r="M160" s="53">
        <f>SUM(M158:M159)</f>
        <v>56.660000000000004</v>
      </c>
    </row>
    <row r="161" spans="1:13" ht="12.75">
      <c r="A161" s="46"/>
      <c r="B161" s="37"/>
      <c r="C161" s="37"/>
      <c r="D161" s="47"/>
      <c r="E161" s="74"/>
      <c r="F161" s="75"/>
      <c r="G161" s="76"/>
      <c r="H161" s="80"/>
      <c r="I161" s="48"/>
      <c r="J161" s="81"/>
      <c r="K161" s="48"/>
      <c r="L161" s="48"/>
      <c r="M161" s="48"/>
    </row>
    <row r="162" spans="1:13" ht="12.75">
      <c r="A162" s="43" t="s">
        <v>149</v>
      </c>
      <c r="B162" s="38"/>
      <c r="C162" s="39"/>
      <c r="D162" s="38"/>
      <c r="E162" s="40" t="s">
        <v>150</v>
      </c>
      <c r="F162" s="41"/>
      <c r="G162" s="40"/>
      <c r="H162" s="41"/>
      <c r="I162" s="42"/>
      <c r="J162" s="38"/>
      <c r="K162" s="38"/>
      <c r="L162" s="39"/>
      <c r="M162" s="38"/>
    </row>
    <row r="163" spans="1:13" ht="12.75">
      <c r="A163" s="54"/>
      <c r="B163" s="55"/>
      <c r="C163" s="55"/>
      <c r="D163" s="54"/>
      <c r="E163" s="56"/>
      <c r="F163" s="57"/>
      <c r="G163" s="58"/>
      <c r="H163" s="59"/>
      <c r="I163" s="28"/>
      <c r="J163" s="29"/>
      <c r="K163" s="28"/>
      <c r="L163" s="29"/>
      <c r="M163" s="30"/>
    </row>
    <row r="164" spans="1:13" ht="12.75">
      <c r="A164" s="54" t="s">
        <v>60</v>
      </c>
      <c r="B164" s="55" t="s">
        <v>27</v>
      </c>
      <c r="C164" s="55">
        <v>1320</v>
      </c>
      <c r="D164" s="60">
        <f>($B$13)</f>
        <v>43160</v>
      </c>
      <c r="E164" s="61" t="s">
        <v>151</v>
      </c>
      <c r="F164" s="62">
        <v>14</v>
      </c>
      <c r="G164" s="62" t="s">
        <v>182</v>
      </c>
      <c r="H164" s="62">
        <v>331.52</v>
      </c>
      <c r="I164" s="62">
        <f>ROUND($F164*H164,2)</f>
        <v>4641.28</v>
      </c>
      <c r="J164" s="62">
        <v>0</v>
      </c>
      <c r="K164" s="62">
        <f>ROUND($F164*J164,2)</f>
        <v>0</v>
      </c>
      <c r="L164" s="62">
        <f>H164+J164</f>
        <v>331.52</v>
      </c>
      <c r="M164" s="62">
        <f>I164+K164</f>
        <v>4641.28</v>
      </c>
    </row>
    <row r="165" spans="1:13" ht="12.75">
      <c r="A165" s="54" t="s">
        <v>19</v>
      </c>
      <c r="B165" s="55" t="s">
        <v>27</v>
      </c>
      <c r="C165" s="55">
        <v>1321</v>
      </c>
      <c r="D165" s="60">
        <f>($B$13)</f>
        <v>43160</v>
      </c>
      <c r="E165" s="61" t="s">
        <v>152</v>
      </c>
      <c r="F165" s="62">
        <v>224.57</v>
      </c>
      <c r="G165" s="62" t="s">
        <v>67</v>
      </c>
      <c r="H165" s="62">
        <v>0.22</v>
      </c>
      <c r="I165" s="62">
        <f>ROUND($F165*H165,2)</f>
        <v>49.41</v>
      </c>
      <c r="J165" s="62">
        <v>2.55</v>
      </c>
      <c r="K165" s="62">
        <f>ROUND($F165*J165,2)</f>
        <v>572.65</v>
      </c>
      <c r="L165" s="62">
        <f>H165+J165</f>
        <v>2.77</v>
      </c>
      <c r="M165" s="62">
        <f>I165+K165</f>
        <v>622.06</v>
      </c>
    </row>
    <row r="166" spans="1:13" ht="12.75">
      <c r="A166" s="54"/>
      <c r="B166" s="55"/>
      <c r="C166" s="55"/>
      <c r="D166" s="60"/>
      <c r="E166" s="61"/>
      <c r="F166" s="62"/>
      <c r="G166" s="62"/>
      <c r="H166" s="62"/>
      <c r="I166" s="62"/>
      <c r="J166" s="62"/>
      <c r="K166" s="62"/>
      <c r="L166" s="62"/>
      <c r="M166" s="62"/>
    </row>
    <row r="167" spans="1:13" ht="12.75">
      <c r="A167" s="52"/>
      <c r="B167" s="39"/>
      <c r="C167" s="41"/>
      <c r="D167" s="53"/>
      <c r="E167" s="51" t="s">
        <v>59</v>
      </c>
      <c r="F167" s="53"/>
      <c r="G167" s="53"/>
      <c r="H167" s="53"/>
      <c r="I167" s="53">
        <f>TRUNC(SUM(I164:I166),2)</f>
        <v>4690.69</v>
      </c>
      <c r="J167" s="53"/>
      <c r="K167" s="53">
        <f>SUM(K164:K166)</f>
        <v>572.65</v>
      </c>
      <c r="L167" s="53"/>
      <c r="M167" s="53">
        <f>SUM(M164:M166)</f>
        <v>5263.34</v>
      </c>
    </row>
    <row r="168" spans="1:13" ht="12.75">
      <c r="A168" s="46"/>
      <c r="B168" s="37"/>
      <c r="C168" s="37"/>
      <c r="D168" s="47"/>
      <c r="E168" s="74"/>
      <c r="F168" s="75"/>
      <c r="G168" s="76"/>
      <c r="H168" s="78"/>
      <c r="I168" s="48"/>
      <c r="J168" s="79"/>
      <c r="K168" s="48"/>
      <c r="L168" s="48"/>
      <c r="M168" s="48"/>
    </row>
    <row r="169" spans="1:13" ht="12.75">
      <c r="A169" s="82"/>
      <c r="B169" s="83"/>
      <c r="C169" s="84"/>
      <c r="D169" s="82"/>
      <c r="E169" s="85" t="s">
        <v>57</v>
      </c>
      <c r="F169" s="86"/>
      <c r="G169" s="86"/>
      <c r="H169" s="86"/>
      <c r="I169" s="86">
        <f>I27+I33+I44+I51+I60+I72+I81+I95+I104+I124+I131+I154+I160+I167</f>
        <v>74338.61</v>
      </c>
      <c r="J169" s="86"/>
      <c r="K169" s="86">
        <f>K27+K33+K44+K51+K60+K72+K81+K95+K104+K124+K131+K154+K160+K167</f>
        <v>61671.62</v>
      </c>
      <c r="L169" s="86"/>
      <c r="M169" s="86">
        <f>M27+M33+M44+M51+M60+M72+M81+M95+M104+M124+M131+M154+M160+M167</f>
        <v>136010.23</v>
      </c>
    </row>
    <row r="170" spans="1:8" ht="12.75">
      <c r="A170" s="22"/>
      <c r="B170" s="22"/>
      <c r="C170" s="22"/>
      <c r="D170" s="22"/>
      <c r="E170" s="22"/>
      <c r="F170" s="23"/>
      <c r="G170" s="22"/>
      <c r="H170" s="23"/>
    </row>
    <row r="171" spans="1:8" ht="12.75">
      <c r="A171" s="22"/>
      <c r="B171" s="22"/>
      <c r="C171" s="22"/>
      <c r="D171" s="22"/>
      <c r="E171" s="22"/>
      <c r="F171" s="23"/>
      <c r="G171" s="22"/>
      <c r="H171" s="23"/>
    </row>
    <row r="172" spans="1:8" ht="12.75">
      <c r="A172" s="22"/>
      <c r="B172" s="22"/>
      <c r="C172" s="22"/>
      <c r="D172" s="22"/>
      <c r="E172" s="22"/>
      <c r="F172" s="23"/>
      <c r="G172" s="22"/>
      <c r="H172" s="23"/>
    </row>
    <row r="173" spans="1:8" ht="12.75">
      <c r="A173" s="22"/>
      <c r="B173" s="22"/>
      <c r="C173" s="22"/>
      <c r="D173" s="22"/>
      <c r="E173" s="22"/>
      <c r="F173" s="23"/>
      <c r="G173" s="22"/>
      <c r="H173" s="23"/>
    </row>
    <row r="174" spans="1:8" ht="12.75">
      <c r="A174" s="22"/>
      <c r="B174" s="22"/>
      <c r="C174" s="22"/>
      <c r="D174" s="22"/>
      <c r="E174" s="22"/>
      <c r="F174" s="23"/>
      <c r="G174" s="22"/>
      <c r="H174" s="23"/>
    </row>
    <row r="175" spans="1:8" ht="12.75">
      <c r="A175" s="22"/>
      <c r="B175" s="22"/>
      <c r="C175" s="22"/>
      <c r="D175" s="22"/>
      <c r="E175" s="22"/>
      <c r="F175" s="23"/>
      <c r="G175" s="22"/>
      <c r="H175" s="23"/>
    </row>
    <row r="176" spans="1:8" ht="12.75">
      <c r="A176" s="22"/>
      <c r="B176" s="22"/>
      <c r="C176" s="22"/>
      <c r="D176" s="22"/>
      <c r="E176" s="22"/>
      <c r="F176" s="23"/>
      <c r="G176" s="22"/>
      <c r="H176" s="23"/>
    </row>
    <row r="177" spans="1:8" ht="12.75">
      <c r="A177" s="22"/>
      <c r="B177" s="22"/>
      <c r="C177" s="22"/>
      <c r="D177" s="22"/>
      <c r="E177" s="22"/>
      <c r="F177" s="23"/>
      <c r="G177" s="22"/>
      <c r="H177" s="23"/>
    </row>
    <row r="178" spans="1:8" ht="12.75">
      <c r="A178" s="22"/>
      <c r="B178" s="22"/>
      <c r="C178" s="22"/>
      <c r="D178" s="22"/>
      <c r="E178" s="22"/>
      <c r="F178" s="23"/>
      <c r="G178" s="22"/>
      <c r="H178" s="23"/>
    </row>
    <row r="179" spans="1:8" ht="12.75">
      <c r="A179" s="22"/>
      <c r="B179" s="22"/>
      <c r="C179" s="22"/>
      <c r="D179" s="22"/>
      <c r="E179" s="22"/>
      <c r="F179" s="23"/>
      <c r="G179" s="22"/>
      <c r="H179" s="23"/>
    </row>
    <row r="180" spans="1:8" ht="12.75">
      <c r="A180" s="22"/>
      <c r="B180" s="22"/>
      <c r="C180" s="22"/>
      <c r="D180" s="22"/>
      <c r="E180" s="22"/>
      <c r="F180" s="23"/>
      <c r="G180" s="22"/>
      <c r="H180" s="23"/>
    </row>
    <row r="181" spans="1:8" ht="12.75">
      <c r="A181" s="22"/>
      <c r="B181" s="22"/>
      <c r="C181" s="22"/>
      <c r="D181" s="22"/>
      <c r="E181" s="22"/>
      <c r="F181" s="23"/>
      <c r="G181" s="22"/>
      <c r="H181" s="23"/>
    </row>
    <row r="182" spans="1:8" ht="12.75">
      <c r="A182" s="22"/>
      <c r="B182" s="22"/>
      <c r="C182" s="22"/>
      <c r="D182" s="22"/>
      <c r="E182" s="22"/>
      <c r="F182" s="23"/>
      <c r="G182" s="22"/>
      <c r="H182" s="23"/>
    </row>
    <row r="183" spans="1:8" ht="12.75">
      <c r="A183" s="22"/>
      <c r="B183" s="22"/>
      <c r="C183" s="22"/>
      <c r="D183" s="22"/>
      <c r="E183" s="22"/>
      <c r="F183" s="23"/>
      <c r="G183" s="22"/>
      <c r="H183" s="23"/>
    </row>
    <row r="184" spans="1:8" ht="12.75">
      <c r="A184" s="22"/>
      <c r="B184" s="22"/>
      <c r="C184" s="22"/>
      <c r="D184" s="22"/>
      <c r="E184" s="22"/>
      <c r="F184" s="23"/>
      <c r="G184" s="22"/>
      <c r="H184" s="23"/>
    </row>
    <row r="185" spans="1:8" ht="12.75">
      <c r="A185" s="22"/>
      <c r="B185" s="22"/>
      <c r="C185" s="22"/>
      <c r="D185" s="22"/>
      <c r="E185" s="22"/>
      <c r="F185" s="23"/>
      <c r="G185" s="22"/>
      <c r="H185" s="23"/>
    </row>
    <row r="186" spans="1:8" ht="12.75">
      <c r="A186" s="22"/>
      <c r="B186" s="22"/>
      <c r="C186" s="22"/>
      <c r="D186" s="22"/>
      <c r="E186" s="22"/>
      <c r="F186" s="23"/>
      <c r="G186" s="22"/>
      <c r="H186" s="23"/>
    </row>
    <row r="187" spans="1:8" ht="12.75">
      <c r="A187" s="22"/>
      <c r="B187" s="22"/>
      <c r="C187" s="22"/>
      <c r="D187" s="22"/>
      <c r="E187" s="22"/>
      <c r="F187" s="23"/>
      <c r="G187" s="22"/>
      <c r="H187" s="23"/>
    </row>
    <row r="188" spans="1:8" ht="12.75">
      <c r="A188" s="22"/>
      <c r="B188" s="22"/>
      <c r="C188" s="22"/>
      <c r="D188" s="22"/>
      <c r="E188" s="22"/>
      <c r="F188" s="23"/>
      <c r="G188" s="22"/>
      <c r="H188" s="23"/>
    </row>
    <row r="189" spans="1:8" ht="12.75">
      <c r="A189" s="22"/>
      <c r="B189" s="22"/>
      <c r="C189" s="22"/>
      <c r="D189" s="22"/>
      <c r="E189" s="22"/>
      <c r="F189" s="23"/>
      <c r="G189" s="22"/>
      <c r="H189" s="23"/>
    </row>
    <row r="190" spans="1:8" ht="12.75">
      <c r="A190" s="22"/>
      <c r="B190" s="22"/>
      <c r="C190" s="22"/>
      <c r="D190" s="22"/>
      <c r="E190" s="22"/>
      <c r="F190" s="23"/>
      <c r="G190" s="22"/>
      <c r="H190" s="23"/>
    </row>
    <row r="191" spans="1:8" ht="12.75">
      <c r="A191" s="22"/>
      <c r="B191" s="22"/>
      <c r="C191" s="22"/>
      <c r="D191" s="22"/>
      <c r="E191" s="22"/>
      <c r="F191" s="23"/>
      <c r="G191" s="22"/>
      <c r="H191" s="23"/>
    </row>
    <row r="192" spans="1:8" ht="12.75">
      <c r="A192" s="22"/>
      <c r="B192" s="22"/>
      <c r="C192" s="22"/>
      <c r="D192" s="22"/>
      <c r="E192" s="22"/>
      <c r="F192" s="23"/>
      <c r="G192" s="22"/>
      <c r="H192" s="23"/>
    </row>
    <row r="193" spans="1:8" ht="12.75">
      <c r="A193" s="22"/>
      <c r="B193" s="22"/>
      <c r="C193" s="22"/>
      <c r="D193" s="22"/>
      <c r="E193" s="22"/>
      <c r="F193" s="23"/>
      <c r="G193" s="22"/>
      <c r="H193" s="23"/>
    </row>
    <row r="194" spans="1:8" ht="12.75">
      <c r="A194" s="22"/>
      <c r="B194" s="22"/>
      <c r="C194" s="22"/>
      <c r="D194" s="22"/>
      <c r="E194" s="22"/>
      <c r="F194" s="23"/>
      <c r="G194" s="22"/>
      <c r="H194" s="23"/>
    </row>
    <row r="195" spans="1:8" ht="12.75">
      <c r="A195" s="22"/>
      <c r="B195" s="22"/>
      <c r="C195" s="22"/>
      <c r="D195" s="22"/>
      <c r="E195" s="22"/>
      <c r="F195" s="23"/>
      <c r="G195" s="22"/>
      <c r="H195" s="23"/>
    </row>
    <row r="196" spans="1:8" ht="12.75">
      <c r="A196" s="22"/>
      <c r="B196" s="22"/>
      <c r="C196" s="22"/>
      <c r="D196" s="22"/>
      <c r="E196" s="22"/>
      <c r="F196" s="23"/>
      <c r="G196" s="22"/>
      <c r="H196" s="23"/>
    </row>
    <row r="197" spans="1:8" ht="12.75">
      <c r="A197" s="22"/>
      <c r="B197" s="22"/>
      <c r="C197" s="22"/>
      <c r="D197" s="22"/>
      <c r="E197" s="22"/>
      <c r="F197" s="23"/>
      <c r="G197" s="22"/>
      <c r="H197" s="23"/>
    </row>
    <row r="198" spans="1:8" ht="12.75">
      <c r="A198" s="22"/>
      <c r="B198" s="22"/>
      <c r="C198" s="22"/>
      <c r="D198" s="22"/>
      <c r="E198" s="22"/>
      <c r="F198" s="23"/>
      <c r="G198" s="22"/>
      <c r="H198" s="23"/>
    </row>
    <row r="199" spans="1:8" ht="12.75">
      <c r="A199" s="22"/>
      <c r="B199" s="22"/>
      <c r="C199" s="22"/>
      <c r="D199" s="22"/>
      <c r="E199" s="22"/>
      <c r="F199" s="23"/>
      <c r="G199" s="22"/>
      <c r="H199" s="23"/>
    </row>
    <row r="200" spans="1:8" ht="12.75">
      <c r="A200" s="22"/>
      <c r="B200" s="22"/>
      <c r="C200" s="22"/>
      <c r="D200" s="22"/>
      <c r="E200" s="22"/>
      <c r="F200" s="23"/>
      <c r="G200" s="22"/>
      <c r="H200" s="23"/>
    </row>
    <row r="201" spans="1:8" ht="12.75">
      <c r="A201" s="22"/>
      <c r="B201" s="22"/>
      <c r="C201" s="22"/>
      <c r="D201" s="22"/>
      <c r="E201" s="22"/>
      <c r="F201" s="23"/>
      <c r="G201" s="22"/>
      <c r="H201" s="23"/>
    </row>
    <row r="202" spans="1:8" ht="12.75">
      <c r="A202" s="22"/>
      <c r="B202" s="22"/>
      <c r="C202" s="22"/>
      <c r="D202" s="22"/>
      <c r="E202" s="22"/>
      <c r="F202" s="23"/>
      <c r="G202" s="22"/>
      <c r="H202" s="23"/>
    </row>
    <row r="203" spans="1:8" ht="12.75">
      <c r="A203" s="22"/>
      <c r="B203" s="22"/>
      <c r="C203" s="22"/>
      <c r="D203" s="22"/>
      <c r="E203" s="22"/>
      <c r="F203" s="23"/>
      <c r="G203" s="22"/>
      <c r="H203" s="23"/>
    </row>
    <row r="204" spans="1:8" ht="12.75">
      <c r="A204" s="22"/>
      <c r="B204" s="22"/>
      <c r="C204" s="22"/>
      <c r="D204" s="22"/>
      <c r="E204" s="22"/>
      <c r="F204" s="23"/>
      <c r="G204" s="22"/>
      <c r="H204" s="23"/>
    </row>
    <row r="205" spans="1:8" ht="12.75">
      <c r="A205" s="22"/>
      <c r="B205" s="22"/>
      <c r="C205" s="22"/>
      <c r="D205" s="22"/>
      <c r="E205" s="22"/>
      <c r="F205" s="23"/>
      <c r="G205" s="22"/>
      <c r="H205" s="23"/>
    </row>
    <row r="206" spans="1:8" ht="12.75">
      <c r="A206" s="22"/>
      <c r="B206" s="22"/>
      <c r="C206" s="22"/>
      <c r="D206" s="22"/>
      <c r="E206" s="22"/>
      <c r="F206" s="23"/>
      <c r="G206" s="22"/>
      <c r="H206" s="23"/>
    </row>
    <row r="207" spans="1:8" ht="12.75">
      <c r="A207" s="22"/>
      <c r="B207" s="22"/>
      <c r="C207" s="22"/>
      <c r="D207" s="22"/>
      <c r="E207" s="22"/>
      <c r="F207" s="23"/>
      <c r="G207" s="22"/>
      <c r="H207" s="23"/>
    </row>
    <row r="208" spans="1:8" ht="12.75">
      <c r="A208" s="22"/>
      <c r="B208" s="22"/>
      <c r="C208" s="22"/>
      <c r="D208" s="22"/>
      <c r="E208" s="22"/>
      <c r="F208" s="23"/>
      <c r="G208" s="22"/>
      <c r="H208" s="23"/>
    </row>
    <row r="209" spans="1:7" ht="12.75">
      <c r="A209" s="22"/>
      <c r="B209" s="22"/>
      <c r="C209" s="22"/>
      <c r="D209" s="22"/>
      <c r="E209" s="22"/>
      <c r="F209" s="23"/>
      <c r="G209" s="22"/>
    </row>
    <row r="210" spans="1:7" ht="12.75">
      <c r="A210" s="22"/>
      <c r="B210" s="22"/>
      <c r="C210" s="22"/>
      <c r="D210" s="22"/>
      <c r="E210" s="22"/>
      <c r="F210" s="23"/>
      <c r="G210" s="22"/>
    </row>
    <row r="211" spans="1:7" ht="12.75">
      <c r="A211" s="22"/>
      <c r="B211" s="22"/>
      <c r="C211" s="22"/>
      <c r="D211" s="22"/>
      <c r="E211" s="22"/>
      <c r="F211" s="23"/>
      <c r="G211" s="22"/>
    </row>
    <row r="212" spans="1:7" ht="12.75">
      <c r="A212" s="22"/>
      <c r="B212" s="22"/>
      <c r="C212" s="22"/>
      <c r="D212" s="22"/>
      <c r="E212" s="22"/>
      <c r="F212" s="23"/>
      <c r="G212" s="22"/>
    </row>
    <row r="213" spans="1:7" ht="12.75">
      <c r="A213" s="22"/>
      <c r="B213" s="22"/>
      <c r="C213" s="22"/>
      <c r="D213" s="22"/>
      <c r="E213" s="22"/>
      <c r="F213" s="23"/>
      <c r="G213" s="22"/>
    </row>
    <row r="214" spans="1:7" ht="12.75">
      <c r="A214" s="22"/>
      <c r="B214" s="22"/>
      <c r="C214" s="22"/>
      <c r="D214" s="22"/>
      <c r="E214" s="22"/>
      <c r="F214" s="23"/>
      <c r="G214" s="22"/>
    </row>
    <row r="215" spans="1:7" ht="12.75">
      <c r="A215" s="22"/>
      <c r="B215" s="22"/>
      <c r="C215" s="22"/>
      <c r="D215" s="22"/>
      <c r="E215" s="22"/>
      <c r="F215" s="23"/>
      <c r="G215" s="22"/>
    </row>
    <row r="216" spans="1:7" ht="12.75">
      <c r="A216" s="22"/>
      <c r="B216" s="22"/>
      <c r="C216" s="22"/>
      <c r="D216" s="22"/>
      <c r="E216" s="22"/>
      <c r="F216" s="23"/>
      <c r="G216" s="22"/>
    </row>
    <row r="217" spans="1:7" ht="12.75">
      <c r="A217" s="22"/>
      <c r="B217" s="22"/>
      <c r="C217" s="22"/>
      <c r="D217" s="22"/>
      <c r="E217" s="22"/>
      <c r="F217" s="23"/>
      <c r="G217" s="22"/>
    </row>
    <row r="218" spans="1:7" ht="12.75">
      <c r="A218" s="22"/>
      <c r="B218" s="22"/>
      <c r="C218" s="22"/>
      <c r="D218" s="22"/>
      <c r="E218" s="22"/>
      <c r="F218" s="23"/>
      <c r="G218" s="22"/>
    </row>
    <row r="219" spans="1:7" ht="12.75">
      <c r="A219" s="22"/>
      <c r="B219" s="22"/>
      <c r="C219" s="22"/>
      <c r="D219" s="22"/>
      <c r="E219" s="22"/>
      <c r="F219" s="23"/>
      <c r="G219" s="22"/>
    </row>
    <row r="220" spans="1:7" ht="12.75">
      <c r="A220" s="22"/>
      <c r="B220" s="22"/>
      <c r="C220" s="22"/>
      <c r="D220" s="22"/>
      <c r="E220" s="22"/>
      <c r="F220" s="23"/>
      <c r="G220" s="22"/>
    </row>
    <row r="221" spans="1:7" ht="12.75">
      <c r="A221" s="22"/>
      <c r="B221" s="22"/>
      <c r="C221" s="22"/>
      <c r="D221" s="22"/>
      <c r="E221" s="22"/>
      <c r="F221" s="23"/>
      <c r="G221" s="22"/>
    </row>
    <row r="222" spans="1:7" ht="12.75">
      <c r="A222" s="22"/>
      <c r="B222" s="22"/>
      <c r="C222" s="22"/>
      <c r="D222" s="22"/>
      <c r="E222" s="22"/>
      <c r="F222" s="23"/>
      <c r="G222" s="22"/>
    </row>
    <row r="223" spans="1:7" ht="12.75">
      <c r="A223" s="22"/>
      <c r="B223" s="22"/>
      <c r="C223" s="22"/>
      <c r="D223" s="22"/>
      <c r="E223" s="22"/>
      <c r="F223" s="23"/>
      <c r="G223" s="22"/>
    </row>
    <row r="224" spans="1:7" ht="12.75">
      <c r="A224" s="22"/>
      <c r="B224" s="22"/>
      <c r="C224" s="22"/>
      <c r="D224" s="22"/>
      <c r="E224" s="22"/>
      <c r="F224" s="23"/>
      <c r="G224" s="22"/>
    </row>
    <row r="225" spans="1:7" ht="12.75">
      <c r="A225" s="22"/>
      <c r="B225" s="22"/>
      <c r="C225" s="22"/>
      <c r="D225" s="22"/>
      <c r="E225" s="22"/>
      <c r="F225" s="23"/>
      <c r="G225" s="22"/>
    </row>
    <row r="226" spans="1:7" ht="12.75">
      <c r="A226" s="22"/>
      <c r="B226" s="22"/>
      <c r="C226" s="22"/>
      <c r="D226" s="22"/>
      <c r="E226" s="22"/>
      <c r="F226" s="23"/>
      <c r="G226" s="22"/>
    </row>
    <row r="227" spans="1:7" ht="12.75">
      <c r="A227" s="22"/>
      <c r="B227" s="22"/>
      <c r="C227" s="22"/>
      <c r="D227" s="22"/>
      <c r="E227" s="22"/>
      <c r="F227" s="23"/>
      <c r="G227" s="22"/>
    </row>
    <row r="228" spans="1:7" ht="12.75">
      <c r="A228" s="22"/>
      <c r="B228" s="22"/>
      <c r="C228" s="22"/>
      <c r="D228" s="22"/>
      <c r="E228" s="22"/>
      <c r="F228" s="23"/>
      <c r="G228" s="22"/>
    </row>
    <row r="229" spans="1:7" ht="12.75">
      <c r="A229" s="22"/>
      <c r="B229" s="22"/>
      <c r="C229" s="22"/>
      <c r="D229" s="22"/>
      <c r="E229" s="22"/>
      <c r="F229" s="23"/>
      <c r="G229" s="22"/>
    </row>
    <row r="230" spans="1:7" ht="12.75">
      <c r="A230" s="22"/>
      <c r="B230" s="22"/>
      <c r="C230" s="22"/>
      <c r="D230" s="22"/>
      <c r="E230" s="22"/>
      <c r="F230" s="23"/>
      <c r="G230" s="22"/>
    </row>
    <row r="231" spans="1:7" ht="12.75">
      <c r="A231" s="22"/>
      <c r="B231" s="22"/>
      <c r="C231" s="22"/>
      <c r="D231" s="22"/>
      <c r="E231" s="22"/>
      <c r="F231" s="23"/>
      <c r="G231" s="22"/>
    </row>
    <row r="232" spans="1:7" ht="12.75">
      <c r="A232" s="22"/>
      <c r="B232" s="22"/>
      <c r="C232" s="22"/>
      <c r="D232" s="22"/>
      <c r="E232" s="22"/>
      <c r="F232" s="23"/>
      <c r="G232" s="22"/>
    </row>
    <row r="233" spans="1:7" ht="12.75">
      <c r="A233" s="22"/>
      <c r="B233" s="22"/>
      <c r="C233" s="22"/>
      <c r="D233" s="22"/>
      <c r="E233" s="22"/>
      <c r="F233" s="23"/>
      <c r="G233" s="22"/>
    </row>
    <row r="234" spans="1:7" ht="12.75">
      <c r="A234" s="22"/>
      <c r="B234" s="22"/>
      <c r="C234" s="22"/>
      <c r="D234" s="22"/>
      <c r="E234" s="22"/>
      <c r="F234" s="23"/>
      <c r="G234" s="22"/>
    </row>
    <row r="235" spans="1:7" ht="12.75">
      <c r="A235" s="22"/>
      <c r="B235" s="22"/>
      <c r="C235" s="22"/>
      <c r="D235" s="22"/>
      <c r="E235" s="22"/>
      <c r="F235" s="23"/>
      <c r="G235" s="22"/>
    </row>
    <row r="236" spans="1:7" ht="12.75">
      <c r="A236" s="22"/>
      <c r="B236" s="22"/>
      <c r="C236" s="22"/>
      <c r="D236" s="22"/>
      <c r="E236" s="22"/>
      <c r="F236" s="23"/>
      <c r="G236" s="22"/>
    </row>
    <row r="237" spans="1:7" ht="12.75">
      <c r="A237" s="22"/>
      <c r="B237" s="22"/>
      <c r="C237" s="22"/>
      <c r="D237" s="22"/>
      <c r="E237" s="22"/>
      <c r="F237" s="23"/>
      <c r="G237" s="22"/>
    </row>
    <row r="238" spans="1:7" ht="12.75">
      <c r="A238" s="22"/>
      <c r="B238" s="22"/>
      <c r="C238" s="22"/>
      <c r="D238" s="22"/>
      <c r="E238" s="22"/>
      <c r="F238" s="23"/>
      <c r="G238" s="22"/>
    </row>
    <row r="239" spans="1:7" ht="12.75">
      <c r="A239" s="22"/>
      <c r="B239" s="22"/>
      <c r="C239" s="22"/>
      <c r="D239" s="22"/>
      <c r="E239" s="22"/>
      <c r="F239" s="23"/>
      <c r="G239" s="22"/>
    </row>
    <row r="240" spans="1:7" ht="12.75">
      <c r="A240" s="22"/>
      <c r="B240" s="22"/>
      <c r="C240" s="22"/>
      <c r="D240" s="22"/>
      <c r="E240" s="22"/>
      <c r="F240" s="23"/>
      <c r="G240" s="22"/>
    </row>
    <row r="241" spans="1:7" ht="12.75">
      <c r="A241" s="22"/>
      <c r="B241" s="22"/>
      <c r="C241" s="22"/>
      <c r="D241" s="22"/>
      <c r="E241" s="22"/>
      <c r="F241" s="23"/>
      <c r="G241" s="22"/>
    </row>
    <row r="242" spans="1:7" ht="12.75">
      <c r="A242" s="22"/>
      <c r="B242" s="22"/>
      <c r="C242" s="22"/>
      <c r="D242" s="22"/>
      <c r="E242" s="22"/>
      <c r="F242" s="23"/>
      <c r="G242" s="22"/>
    </row>
    <row r="243" spans="1:7" ht="12.75">
      <c r="A243" s="22"/>
      <c r="B243" s="22"/>
      <c r="C243" s="22"/>
      <c r="D243" s="22"/>
      <c r="E243" s="22"/>
      <c r="F243" s="23"/>
      <c r="G243" s="22"/>
    </row>
    <row r="244" spans="1:7" ht="12.75">
      <c r="A244" s="22"/>
      <c r="B244" s="22"/>
      <c r="C244" s="22"/>
      <c r="D244" s="22"/>
      <c r="E244" s="22"/>
      <c r="F244" s="23"/>
      <c r="G244" s="22"/>
    </row>
    <row r="245" spans="1:7" ht="12.75">
      <c r="A245" s="22"/>
      <c r="B245" s="22"/>
      <c r="C245" s="22"/>
      <c r="D245" s="22"/>
      <c r="E245" s="22"/>
      <c r="F245" s="23"/>
      <c r="G245" s="22"/>
    </row>
    <row r="246" spans="1:7" ht="12.75">
      <c r="A246" s="22"/>
      <c r="B246" s="22"/>
      <c r="C246" s="22"/>
      <c r="D246" s="22"/>
      <c r="E246" s="22"/>
      <c r="F246" s="23"/>
      <c r="G246" s="22"/>
    </row>
    <row r="247" spans="1:7" ht="12.75">
      <c r="A247" s="22"/>
      <c r="B247" s="22"/>
      <c r="C247" s="22"/>
      <c r="D247" s="22"/>
      <c r="E247" s="22"/>
      <c r="F247" s="23"/>
      <c r="G247" s="22"/>
    </row>
    <row r="248" spans="1:7" ht="12.75">
      <c r="A248" s="22"/>
      <c r="B248" s="22"/>
      <c r="C248" s="22"/>
      <c r="D248" s="22"/>
      <c r="E248" s="22"/>
      <c r="F248" s="23"/>
      <c r="G248" s="22"/>
    </row>
    <row r="249" spans="1:7" ht="12.75">
      <c r="A249" s="22"/>
      <c r="B249" s="22"/>
      <c r="C249" s="22"/>
      <c r="D249" s="22"/>
      <c r="E249" s="22"/>
      <c r="F249" s="23"/>
      <c r="G249" s="22"/>
    </row>
    <row r="250" spans="1:7" ht="12.75">
      <c r="A250" s="22"/>
      <c r="B250" s="22"/>
      <c r="C250" s="22"/>
      <c r="D250" s="22"/>
      <c r="E250" s="22"/>
      <c r="F250" s="23"/>
      <c r="G250" s="22"/>
    </row>
    <row r="251" spans="1:7" ht="12.75">
      <c r="A251" s="22"/>
      <c r="B251" s="22"/>
      <c r="C251" s="22"/>
      <c r="D251" s="22"/>
      <c r="E251" s="22"/>
      <c r="F251" s="23"/>
      <c r="G251" s="22"/>
    </row>
    <row r="252" spans="1:7" ht="12.75">
      <c r="A252" s="22"/>
      <c r="B252" s="22"/>
      <c r="C252" s="22"/>
      <c r="D252" s="22"/>
      <c r="E252" s="22"/>
      <c r="F252" s="23"/>
      <c r="G252" s="22"/>
    </row>
    <row r="253" spans="1:7" ht="12.75">
      <c r="A253" s="22"/>
      <c r="B253" s="22"/>
      <c r="C253" s="22"/>
      <c r="D253" s="22"/>
      <c r="E253" s="22"/>
      <c r="F253" s="23"/>
      <c r="G253" s="22"/>
    </row>
    <row r="254" spans="1:7" ht="12.75">
      <c r="A254" s="22"/>
      <c r="B254" s="22"/>
      <c r="C254" s="22"/>
      <c r="D254" s="22"/>
      <c r="E254" s="22"/>
      <c r="F254" s="23"/>
      <c r="G254" s="22"/>
    </row>
    <row r="255" spans="1:7" ht="12.75">
      <c r="A255" s="22"/>
      <c r="B255" s="22"/>
      <c r="C255" s="22"/>
      <c r="D255" s="22"/>
      <c r="E255" s="22"/>
      <c r="F255" s="23"/>
      <c r="G255" s="22"/>
    </row>
    <row r="256" spans="1:7" ht="12.75">
      <c r="A256" s="22"/>
      <c r="B256" s="22"/>
      <c r="C256" s="22"/>
      <c r="D256" s="22"/>
      <c r="E256" s="22"/>
      <c r="F256" s="23"/>
      <c r="G256" s="22"/>
    </row>
    <row r="257" spans="1:7" ht="12.75">
      <c r="A257" s="22"/>
      <c r="B257" s="22"/>
      <c r="C257" s="22"/>
      <c r="D257" s="22"/>
      <c r="E257" s="22"/>
      <c r="F257" s="23"/>
      <c r="G257" s="22"/>
    </row>
    <row r="258" spans="1:7" ht="12.75">
      <c r="A258" s="22"/>
      <c r="B258" s="22"/>
      <c r="C258" s="22"/>
      <c r="D258" s="22"/>
      <c r="E258" s="22"/>
      <c r="F258" s="23"/>
      <c r="G258" s="22"/>
    </row>
    <row r="259" spans="1:7" ht="12.75">
      <c r="A259" s="22"/>
      <c r="B259" s="22"/>
      <c r="C259" s="22"/>
      <c r="D259" s="22"/>
      <c r="E259" s="22"/>
      <c r="F259" s="23"/>
      <c r="G259" s="22"/>
    </row>
    <row r="260" spans="1:7" ht="12.75">
      <c r="A260" s="22"/>
      <c r="B260" s="22"/>
      <c r="C260" s="22"/>
      <c r="D260" s="22"/>
      <c r="E260" s="22"/>
      <c r="F260" s="23"/>
      <c r="G260" s="22"/>
    </row>
    <row r="261" spans="1:7" ht="12.75">
      <c r="A261" s="22"/>
      <c r="B261" s="22"/>
      <c r="C261" s="22"/>
      <c r="D261" s="22"/>
      <c r="E261" s="22"/>
      <c r="F261" s="23"/>
      <c r="G261" s="22"/>
    </row>
    <row r="262" spans="1:7" ht="12.75">
      <c r="A262" s="22"/>
      <c r="B262" s="22"/>
      <c r="C262" s="22"/>
      <c r="D262" s="22"/>
      <c r="E262" s="22"/>
      <c r="F262" s="23"/>
      <c r="G262" s="22"/>
    </row>
    <row r="263" spans="1:7" ht="12.75">
      <c r="A263" s="22"/>
      <c r="B263" s="22"/>
      <c r="C263" s="22"/>
      <c r="D263" s="22"/>
      <c r="E263" s="22"/>
      <c r="F263" s="23"/>
      <c r="G263" s="22"/>
    </row>
    <row r="264" spans="1:7" ht="12.75">
      <c r="A264" s="22"/>
      <c r="B264" s="22"/>
      <c r="C264" s="22"/>
      <c r="D264" s="22"/>
      <c r="E264" s="22"/>
      <c r="F264" s="23"/>
      <c r="G264" s="22"/>
    </row>
    <row r="265" spans="1:7" ht="12.75">
      <c r="A265" s="22"/>
      <c r="B265" s="22"/>
      <c r="C265" s="22"/>
      <c r="D265" s="22"/>
      <c r="E265" s="22"/>
      <c r="F265" s="23"/>
      <c r="G265" s="22"/>
    </row>
    <row r="266" spans="1:7" ht="12.75">
      <c r="A266" s="22"/>
      <c r="B266" s="22"/>
      <c r="C266" s="22"/>
      <c r="D266" s="22"/>
      <c r="E266" s="22"/>
      <c r="F266" s="23"/>
      <c r="G266" s="22"/>
    </row>
    <row r="267" spans="1:7" ht="12.75">
      <c r="A267" s="22"/>
      <c r="B267" s="22"/>
      <c r="C267" s="22"/>
      <c r="D267" s="22"/>
      <c r="E267" s="22"/>
      <c r="F267" s="23"/>
      <c r="G267" s="22"/>
    </row>
    <row r="268" spans="1:7" ht="12.75">
      <c r="A268" s="22"/>
      <c r="B268" s="22"/>
      <c r="C268" s="22"/>
      <c r="D268" s="22"/>
      <c r="E268" s="22"/>
      <c r="F268" s="23"/>
      <c r="G268" s="22"/>
    </row>
    <row r="269" spans="1:7" ht="12.75">
      <c r="A269" s="22"/>
      <c r="B269" s="22"/>
      <c r="C269" s="22"/>
      <c r="D269" s="22"/>
      <c r="E269" s="22"/>
      <c r="F269" s="23"/>
      <c r="G269" s="22"/>
    </row>
    <row r="270" spans="1:7" ht="12.75">
      <c r="A270" s="22"/>
      <c r="B270" s="22"/>
      <c r="C270" s="22"/>
      <c r="D270" s="22"/>
      <c r="E270" s="22"/>
      <c r="F270" s="23"/>
      <c r="G270" s="22"/>
    </row>
    <row r="271" spans="1:7" ht="12.75">
      <c r="A271" s="22"/>
      <c r="B271" s="22"/>
      <c r="C271" s="22"/>
      <c r="D271" s="22"/>
      <c r="E271" s="22"/>
      <c r="F271" s="23"/>
      <c r="G271" s="22"/>
    </row>
    <row r="272" spans="1:7" ht="12.75">
      <c r="A272" s="22"/>
      <c r="B272" s="22"/>
      <c r="C272" s="22"/>
      <c r="D272" s="22"/>
      <c r="E272" s="22"/>
      <c r="F272" s="23"/>
      <c r="G272" s="22"/>
    </row>
    <row r="273" spans="1:7" ht="12.75">
      <c r="A273" s="22"/>
      <c r="B273" s="22"/>
      <c r="C273" s="22"/>
      <c r="D273" s="22"/>
      <c r="E273" s="22"/>
      <c r="F273" s="23"/>
      <c r="G273" s="22"/>
    </row>
    <row r="274" spans="1:7" ht="12.75">
      <c r="A274" s="22"/>
      <c r="B274" s="22"/>
      <c r="C274" s="22"/>
      <c r="D274" s="22"/>
      <c r="E274" s="22"/>
      <c r="F274" s="23"/>
      <c r="G274" s="22"/>
    </row>
    <row r="275" spans="1:7" ht="12.75">
      <c r="A275" s="22"/>
      <c r="B275" s="22"/>
      <c r="C275" s="22"/>
      <c r="D275" s="22"/>
      <c r="E275" s="22"/>
      <c r="F275" s="23"/>
      <c r="G275" s="22"/>
    </row>
    <row r="276" spans="1:7" ht="12.75">
      <c r="A276" s="22"/>
      <c r="B276" s="22"/>
      <c r="C276" s="22"/>
      <c r="D276" s="22"/>
      <c r="E276" s="22"/>
      <c r="F276" s="23"/>
      <c r="G276" s="22"/>
    </row>
    <row r="277" spans="1:7" ht="12.75">
      <c r="A277" s="22"/>
      <c r="B277" s="22"/>
      <c r="C277" s="22"/>
      <c r="D277" s="22"/>
      <c r="E277" s="22"/>
      <c r="F277" s="23"/>
      <c r="G277" s="22"/>
    </row>
    <row r="278" spans="1:7" ht="12.75">
      <c r="A278" s="22"/>
      <c r="B278" s="22"/>
      <c r="C278" s="22"/>
      <c r="D278" s="22"/>
      <c r="E278" s="22"/>
      <c r="F278" s="23"/>
      <c r="G278" s="22"/>
    </row>
    <row r="279" spans="1:7" ht="12.75">
      <c r="A279" s="22"/>
      <c r="B279" s="22"/>
      <c r="C279" s="22"/>
      <c r="D279" s="22"/>
      <c r="E279" s="22"/>
      <c r="F279" s="23"/>
      <c r="G279" s="22"/>
    </row>
    <row r="280" spans="1:7" ht="12.75">
      <c r="A280" s="22"/>
      <c r="B280" s="22"/>
      <c r="C280" s="22"/>
      <c r="D280" s="22"/>
      <c r="E280" s="22"/>
      <c r="F280" s="23"/>
      <c r="G280" s="22"/>
    </row>
    <row r="281" spans="1:7" ht="12.75">
      <c r="A281" s="22"/>
      <c r="B281" s="22"/>
      <c r="C281" s="22"/>
      <c r="D281" s="22"/>
      <c r="E281" s="22"/>
      <c r="F281" s="23"/>
      <c r="G281" s="22"/>
    </row>
    <row r="282" spans="1:7" ht="12.75">
      <c r="A282" s="22"/>
      <c r="B282" s="22"/>
      <c r="C282" s="22"/>
      <c r="D282" s="22"/>
      <c r="E282" s="22"/>
      <c r="F282" s="23"/>
      <c r="G282" s="22"/>
    </row>
    <row r="283" spans="1:7" ht="12.75">
      <c r="A283" s="22"/>
      <c r="B283" s="22"/>
      <c r="C283" s="22"/>
      <c r="D283" s="22"/>
      <c r="E283" s="22"/>
      <c r="F283" s="23"/>
      <c r="G283" s="22"/>
    </row>
    <row r="284" spans="1:7" ht="12.75">
      <c r="A284" s="22"/>
      <c r="B284" s="22"/>
      <c r="C284" s="22"/>
      <c r="D284" s="22"/>
      <c r="E284" s="22"/>
      <c r="F284" s="23"/>
      <c r="G284" s="22"/>
    </row>
    <row r="285" spans="1:7" ht="12.75">
      <c r="A285" s="22"/>
      <c r="B285" s="22"/>
      <c r="C285" s="22"/>
      <c r="D285" s="22"/>
      <c r="E285" s="22"/>
      <c r="F285" s="23"/>
      <c r="G285" s="22"/>
    </row>
    <row r="286" spans="1:7" ht="12.75">
      <c r="A286" s="22"/>
      <c r="B286" s="22"/>
      <c r="C286" s="22"/>
      <c r="D286" s="22"/>
      <c r="E286" s="22"/>
      <c r="F286" s="23"/>
      <c r="G286" s="22"/>
    </row>
    <row r="287" spans="1:7" ht="12.75">
      <c r="A287" s="22"/>
      <c r="B287" s="22"/>
      <c r="C287" s="22"/>
      <c r="D287" s="22"/>
      <c r="E287" s="22"/>
      <c r="F287" s="23"/>
      <c r="G287" s="22"/>
    </row>
    <row r="288" spans="1:7" ht="12.75">
      <c r="A288" s="22"/>
      <c r="B288" s="22"/>
      <c r="C288" s="22"/>
      <c r="D288" s="22"/>
      <c r="E288" s="22"/>
      <c r="F288" s="23"/>
      <c r="G288" s="22"/>
    </row>
    <row r="289" spans="1:7" ht="12.75">
      <c r="A289" s="22"/>
      <c r="B289" s="22"/>
      <c r="C289" s="22"/>
      <c r="D289" s="22"/>
      <c r="E289" s="22"/>
      <c r="F289" s="23"/>
      <c r="G289" s="22"/>
    </row>
    <row r="290" spans="1:7" ht="12.75">
      <c r="A290" s="22"/>
      <c r="B290" s="22"/>
      <c r="C290" s="22"/>
      <c r="D290" s="22"/>
      <c r="E290" s="22"/>
      <c r="F290" s="23"/>
      <c r="G290" s="22"/>
    </row>
    <row r="291" spans="1:7" ht="12.75">
      <c r="A291" s="22"/>
      <c r="B291" s="22"/>
      <c r="C291" s="22"/>
      <c r="D291" s="22"/>
      <c r="E291" s="22"/>
      <c r="F291" s="23"/>
      <c r="G291" s="22"/>
    </row>
    <row r="292" spans="1:7" ht="12.75">
      <c r="A292" s="22"/>
      <c r="B292" s="22"/>
      <c r="C292" s="22"/>
      <c r="D292" s="22"/>
      <c r="E292" s="22"/>
      <c r="F292" s="23"/>
      <c r="G292" s="22"/>
    </row>
    <row r="293" spans="1:7" ht="12.75">
      <c r="A293" s="22"/>
      <c r="B293" s="22"/>
      <c r="C293" s="22"/>
      <c r="D293" s="22"/>
      <c r="E293" s="22"/>
      <c r="F293" s="23"/>
      <c r="G293" s="22"/>
    </row>
    <row r="294" spans="1:7" ht="12.75">
      <c r="A294" s="22"/>
      <c r="B294" s="22"/>
      <c r="C294" s="22"/>
      <c r="D294" s="22"/>
      <c r="E294" s="22"/>
      <c r="F294" s="23"/>
      <c r="G294" s="22"/>
    </row>
    <row r="295" spans="1:7" ht="12.75">
      <c r="A295" s="22"/>
      <c r="B295" s="22"/>
      <c r="C295" s="22"/>
      <c r="D295" s="22"/>
      <c r="E295" s="22"/>
      <c r="F295" s="23"/>
      <c r="G295" s="22"/>
    </row>
    <row r="296" spans="1:7" ht="12.75">
      <c r="A296" s="22"/>
      <c r="B296" s="22"/>
      <c r="C296" s="22"/>
      <c r="D296" s="22"/>
      <c r="E296" s="22"/>
      <c r="F296" s="23"/>
      <c r="G296" s="22"/>
    </row>
    <row r="297" spans="1:7" ht="12.75">
      <c r="A297" s="22"/>
      <c r="B297" s="22"/>
      <c r="C297" s="22"/>
      <c r="D297" s="22"/>
      <c r="E297" s="22"/>
      <c r="F297" s="23"/>
      <c r="G297" s="22"/>
    </row>
    <row r="298" spans="1:7" ht="12.75">
      <c r="A298" s="22"/>
      <c r="B298" s="22"/>
      <c r="C298" s="22"/>
      <c r="D298" s="22"/>
      <c r="E298" s="22"/>
      <c r="F298" s="23"/>
      <c r="G298" s="22"/>
    </row>
    <row r="299" spans="1:7" ht="12.75">
      <c r="A299" s="22"/>
      <c r="B299" s="22"/>
      <c r="C299" s="22"/>
      <c r="D299" s="22"/>
      <c r="E299" s="22"/>
      <c r="F299" s="23"/>
      <c r="G299" s="22"/>
    </row>
    <row r="300" spans="1:7" ht="12.75">
      <c r="A300" s="22"/>
      <c r="B300" s="22"/>
      <c r="C300" s="22"/>
      <c r="D300" s="22"/>
      <c r="E300" s="22"/>
      <c r="F300" s="23"/>
      <c r="G300" s="22"/>
    </row>
    <row r="301" spans="1:7" ht="12.75">
      <c r="A301" s="22"/>
      <c r="B301" s="22"/>
      <c r="C301" s="22"/>
      <c r="D301" s="22"/>
      <c r="E301" s="22"/>
      <c r="F301" s="23"/>
      <c r="G301" s="22"/>
    </row>
    <row r="302" spans="1:7" ht="12.75">
      <c r="A302" s="22"/>
      <c r="B302" s="22"/>
      <c r="C302" s="22"/>
      <c r="D302" s="22"/>
      <c r="E302" s="22"/>
      <c r="F302" s="23"/>
      <c r="G302" s="22"/>
    </row>
    <row r="303" spans="1:7" ht="12.75">
      <c r="A303" s="22"/>
      <c r="B303" s="22"/>
      <c r="C303" s="22"/>
      <c r="D303" s="22"/>
      <c r="E303" s="22"/>
      <c r="F303" s="23"/>
      <c r="G303" s="22"/>
    </row>
    <row r="304" spans="1:7" ht="12.75">
      <c r="A304" s="22"/>
      <c r="B304" s="22"/>
      <c r="C304" s="22"/>
      <c r="D304" s="22"/>
      <c r="E304" s="22"/>
      <c r="F304" s="23"/>
      <c r="G304" s="22"/>
    </row>
    <row r="305" spans="1:7" ht="12.75">
      <c r="A305" s="22"/>
      <c r="B305" s="22"/>
      <c r="C305" s="22"/>
      <c r="D305" s="22"/>
      <c r="E305" s="22"/>
      <c r="F305" s="23"/>
      <c r="G305" s="22"/>
    </row>
    <row r="306" spans="1:7" ht="12.75">
      <c r="A306" s="22"/>
      <c r="B306" s="22"/>
      <c r="C306" s="22"/>
      <c r="D306" s="22"/>
      <c r="E306" s="22"/>
      <c r="F306" s="23"/>
      <c r="G306" s="22"/>
    </row>
    <row r="307" spans="1:7" ht="12.75">
      <c r="A307" s="22"/>
      <c r="B307" s="22"/>
      <c r="C307" s="22"/>
      <c r="D307" s="22"/>
      <c r="E307" s="22"/>
      <c r="F307" s="23"/>
      <c r="G307" s="22"/>
    </row>
    <row r="308" spans="1:7" ht="12.75">
      <c r="A308" s="22"/>
      <c r="B308" s="22"/>
      <c r="C308" s="22"/>
      <c r="D308" s="22"/>
      <c r="E308" s="22"/>
      <c r="F308" s="23"/>
      <c r="G308" s="22"/>
    </row>
    <row r="309" spans="1:7" ht="12.75">
      <c r="A309" s="22"/>
      <c r="B309" s="22"/>
      <c r="C309" s="22"/>
      <c r="D309" s="22"/>
      <c r="E309" s="22"/>
      <c r="F309" s="23"/>
      <c r="G309" s="22"/>
    </row>
    <row r="310" spans="1:7" ht="12.75">
      <c r="A310" s="22"/>
      <c r="B310" s="22"/>
      <c r="C310" s="22"/>
      <c r="D310" s="22"/>
      <c r="E310" s="22"/>
      <c r="F310" s="23"/>
      <c r="G310" s="22"/>
    </row>
    <row r="311" spans="1:7" ht="12.75">
      <c r="A311" s="22"/>
      <c r="B311" s="22"/>
      <c r="C311" s="22"/>
      <c r="D311" s="22"/>
      <c r="E311" s="22"/>
      <c r="F311" s="23"/>
      <c r="G311" s="22"/>
    </row>
    <row r="312" spans="1:7" ht="12.75">
      <c r="A312" s="22"/>
      <c r="B312" s="22"/>
      <c r="C312" s="22"/>
      <c r="D312" s="22"/>
      <c r="E312" s="22"/>
      <c r="F312" s="23"/>
      <c r="G312" s="22"/>
    </row>
    <row r="313" spans="1:7" ht="12.75">
      <c r="A313" s="22"/>
      <c r="B313" s="22"/>
      <c r="C313" s="22"/>
      <c r="D313" s="22"/>
      <c r="E313" s="22"/>
      <c r="F313" s="23"/>
      <c r="G313" s="22"/>
    </row>
    <row r="314" spans="1:7" ht="12.75">
      <c r="A314" s="22"/>
      <c r="B314" s="22"/>
      <c r="C314" s="22"/>
      <c r="D314" s="22"/>
      <c r="E314" s="22"/>
      <c r="F314" s="23"/>
      <c r="G314" s="22"/>
    </row>
    <row r="315" spans="1:7" ht="12.75">
      <c r="A315" s="22"/>
      <c r="B315" s="22"/>
      <c r="C315" s="22"/>
      <c r="D315" s="22"/>
      <c r="E315" s="22"/>
      <c r="F315" s="23"/>
      <c r="G315" s="22"/>
    </row>
    <row r="316" spans="1:7" ht="12.75">
      <c r="A316" s="22"/>
      <c r="B316" s="22"/>
      <c r="C316" s="22"/>
      <c r="D316" s="22"/>
      <c r="E316" s="22"/>
      <c r="F316" s="23"/>
      <c r="G316" s="22"/>
    </row>
    <row r="317" spans="1:7" ht="12.75">
      <c r="A317" s="22"/>
      <c r="B317" s="22"/>
      <c r="C317" s="22"/>
      <c r="D317" s="22"/>
      <c r="E317" s="22"/>
      <c r="F317" s="23"/>
      <c r="G317" s="22"/>
    </row>
    <row r="318" spans="1:7" ht="12.75">
      <c r="A318" s="22"/>
      <c r="B318" s="22"/>
      <c r="C318" s="22"/>
      <c r="D318" s="22"/>
      <c r="E318" s="22"/>
      <c r="F318" s="23"/>
      <c r="G318" s="22"/>
    </row>
    <row r="319" spans="1:7" ht="12.75">
      <c r="A319" s="22"/>
      <c r="B319" s="22"/>
      <c r="C319" s="22"/>
      <c r="D319" s="22"/>
      <c r="E319" s="22"/>
      <c r="F319" s="23"/>
      <c r="G319" s="22"/>
    </row>
  </sheetData>
  <sheetProtection/>
  <mergeCells count="14">
    <mergeCell ref="D15:D16"/>
    <mergeCell ref="C15:C16"/>
    <mergeCell ref="L15:L16"/>
    <mergeCell ref="M15:M16"/>
    <mergeCell ref="O2:Q2"/>
    <mergeCell ref="O3:Q3"/>
    <mergeCell ref="A11:J11"/>
    <mergeCell ref="A10:J10"/>
    <mergeCell ref="E15:E16"/>
    <mergeCell ref="A15:A16"/>
    <mergeCell ref="F15:F16"/>
    <mergeCell ref="G15:G16"/>
    <mergeCell ref="A12:J12"/>
    <mergeCell ref="B15:B16"/>
  </mergeCells>
  <dataValidations count="2">
    <dataValidation type="list" allowBlank="1" showInputMessage="1" showErrorMessage="1" sqref="B167 B33 B43:B46 B51:B54 B27 B160 B60 B72 B81 B95 B104 B124 B131 B154">
      <formula1>$P$59:$P$63</formula1>
    </dataValidation>
    <dataValidation type="list" allowBlank="1" showInputMessage="1" showErrorMessage="1" sqref="B168 B161 B28:B32 B37:B42 B34:B35 B55:B59 B82:B83 B96 B105:B106 B125:B129 B108:B123 B20:B25 B47:B49 B61:B71 B73:B80 B85:B94 B99:B103 B155:B159 B135:B153 B164:B165">
      <formula1>$O$4:$O$8</formula1>
    </dataValidation>
  </dataValidations>
  <printOptions horizontalCentered="1"/>
  <pageMargins left="0.15748031496062992" right="0.15748031496062992" top="0.3937007874015748" bottom="0.35433070866141736" header="0.5118110236220472" footer="0.15748031496062992"/>
  <pageSetup fitToHeight="2" horizontalDpi="600" verticalDpi="600" orientation="landscape" paperSize="9" scale="75" r:id="rId2"/>
  <headerFooter alignWithMargins="0">
    <oddFooter xml:space="preserve">&amp;L&amp;8Divisão de Arquitetura e Engenharia - MP&amp;C&amp;8                            Promotorias de Justiça de São Francisco de Paula&amp;R&amp;8    Página &amp;P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/>
    </row>
    <row r="2" ht="12.75">
      <c r="A2" s="1"/>
    </row>
    <row r="3" ht="12.75">
      <c r="A3" s="2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Georgia</cp:lastModifiedBy>
  <cp:lastPrinted>2018-05-16T18:58:22Z</cp:lastPrinted>
  <dcterms:created xsi:type="dcterms:W3CDTF">2002-09-10T17:09:47Z</dcterms:created>
  <dcterms:modified xsi:type="dcterms:W3CDTF">2018-05-16T18:58:32Z</dcterms:modified>
  <cp:category/>
  <cp:version/>
  <cp:contentType/>
  <cp:contentStatus/>
</cp:coreProperties>
</file>